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65281" windowWidth="12120" windowHeight="9120" tabRatio="793" activeTab="5"/>
  </bookViews>
  <sheets>
    <sheet name="MA" sheetId="1" r:id="rId1"/>
    <sheet name="MA cup" sheetId="2" r:id="rId2"/>
    <sheet name="MNA" sheetId="3" r:id="rId3"/>
    <sheet name="MNA cup" sheetId="4" r:id="rId4"/>
    <sheet name="MJO" sheetId="5" r:id="rId5"/>
    <sheet name="MJO ottelut" sheetId="6" r:id="rId6"/>
  </sheets>
  <definedNames>
    <definedName name="_xlnm.Print_Area" localSheetId="5">'MJO ottelut'!$A$1:$O$28</definedName>
  </definedNames>
  <calcPr fullCalcOnLoad="1"/>
</workbook>
</file>

<file path=xl/sharedStrings.xml><?xml version="1.0" encoding="utf-8"?>
<sst xmlns="http://schemas.openxmlformats.org/spreadsheetml/2006/main" count="1917" uniqueCount="356">
  <si>
    <t>Seura</t>
  </si>
  <si>
    <t>PT Espoo</t>
  </si>
  <si>
    <t>TIP-70</t>
  </si>
  <si>
    <t>Luokka:</t>
  </si>
  <si>
    <t>Lohko:</t>
  </si>
  <si>
    <t>Pöytä</t>
  </si>
  <si>
    <t>Päivä:</t>
  </si>
  <si>
    <t>Klo:</t>
  </si>
  <si>
    <t>Ilkka Härmälä</t>
  </si>
  <si>
    <t>Nimi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</si>
  <si>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</si>
  <si>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</si>
  <si>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</si>
  <si>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</si>
  <si>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</si>
  <si>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</si>
  <si>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</si>
  <si>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</si>
  <si>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</si>
  <si>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</si>
  <si>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MBF</t>
  </si>
  <si>
    <t>--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</si>
  <si>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</si>
  <si>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</si>
  <si>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</si>
  <si>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</si>
  <si>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</si>
  <si>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</si>
  <si>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</si>
  <si>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</si>
  <si>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</si>
  <si>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</si>
  <si>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</si>
  <si>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</si>
  <si>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</si>
  <si>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</si>
  <si>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 xml:space="preserve">Kirjoita vain erien jäännöspisteet( esim. 11-7  = 7 tai  6-11 = -6 ). Jos -0 (miinus nolla), anna etupilkku. </t>
  </si>
  <si>
    <t>TuKa</t>
  </si>
  <si>
    <t>Otto Tennilä</t>
  </si>
  <si>
    <t>PT 75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</si>
  <si>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</si>
  <si>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</si>
  <si>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</si>
  <si>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</si>
  <si>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</si>
  <si>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</si>
  <si>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</si>
  <si>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</si>
  <si>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</si>
  <si>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</si>
  <si>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</si>
  <si>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</si>
  <si>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Jouni Flemming</t>
  </si>
  <si>
    <t>Tuomas Perkkiö</t>
  </si>
  <si>
    <t>OPT-86</t>
  </si>
  <si>
    <t>Aarne Kyläkallio</t>
  </si>
  <si>
    <t>Westika</t>
  </si>
  <si>
    <t>Leo Kivelä</t>
  </si>
  <si>
    <t>Henri Arjamaa</t>
  </si>
  <si>
    <t>Teemu Oinas</t>
  </si>
  <si>
    <t>Timo Terho</t>
  </si>
  <si>
    <t>Antti Jokinen</t>
  </si>
  <si>
    <t>Ismo Lallo</t>
  </si>
  <si>
    <t>MN</t>
  </si>
  <si>
    <t>Kilpailut:</t>
  </si>
  <si>
    <t>Aika:</t>
  </si>
  <si>
    <t>A1</t>
  </si>
  <si>
    <t>B1</t>
  </si>
  <si>
    <t>MA</t>
  </si>
  <si>
    <t>Joukkue-SM</t>
  </si>
  <si>
    <t>Tuka</t>
  </si>
  <si>
    <t>Yan Zhuo Ping</t>
  </si>
  <si>
    <t>Flemming/ Härmälä</t>
  </si>
  <si>
    <t>Terho/ Arjamaa</t>
  </si>
  <si>
    <t>MBF/ Westika</t>
  </si>
  <si>
    <t>Aho/ Tennilä</t>
  </si>
  <si>
    <t>Lallo/ Manni</t>
  </si>
  <si>
    <t>Jokinen/ Purma</t>
  </si>
  <si>
    <t>MNA</t>
  </si>
  <si>
    <t>8.-9.11.2008</t>
  </si>
  <si>
    <t>MJO</t>
  </si>
  <si>
    <t>Westika 1</t>
  </si>
  <si>
    <t>PT Espoo 1</t>
  </si>
  <si>
    <t>esi</t>
  </si>
  <si>
    <t>esiottelu p9 la klo  9</t>
  </si>
  <si>
    <t>Veli-Matti Kuivalainen</t>
  </si>
  <si>
    <t>JysRy</t>
  </si>
  <si>
    <t>Pertti Hella</t>
  </si>
  <si>
    <t>KuPTS</t>
  </si>
  <si>
    <t>Timo Aarnio</t>
  </si>
  <si>
    <t>Ville Purma</t>
  </si>
  <si>
    <t>Aleksi Hyttinen</t>
  </si>
  <si>
    <t>JPT</t>
  </si>
  <si>
    <t>Jukka Julin</t>
  </si>
  <si>
    <t>TTC Boom</t>
  </si>
  <si>
    <t>Vesa Bäckman</t>
  </si>
  <si>
    <t>Seppo Hiltunen</t>
  </si>
  <si>
    <t>Henri Makkonen</t>
  </si>
  <si>
    <t>Kai Merimaa</t>
  </si>
  <si>
    <t>VarTa</t>
  </si>
  <si>
    <t>Markus Perkkiö</t>
  </si>
  <si>
    <t>Sami Huuhka</t>
  </si>
  <si>
    <t>LrTU</t>
  </si>
  <si>
    <t>Håkan Nyberg</t>
  </si>
  <si>
    <t>Jyri Pulkkinen</t>
  </si>
  <si>
    <t>Mika Hämäläinen</t>
  </si>
  <si>
    <t>Xisheng Cong</t>
  </si>
  <si>
    <t>Jouko Manni</t>
  </si>
  <si>
    <t>Petri Keivaara</t>
  </si>
  <si>
    <t>Raimo Virtanen</t>
  </si>
  <si>
    <t>Tero Tamminen</t>
  </si>
  <si>
    <t>Jani Anttila</t>
  </si>
  <si>
    <t>Kari Halavaara</t>
  </si>
  <si>
    <t>Olli-Ville Halonen</t>
  </si>
  <si>
    <t>Kyösti Kurunmäki</t>
  </si>
  <si>
    <t>Mika Rauvola</t>
  </si>
  <si>
    <t>Jouni Nousiainen</t>
  </si>
  <si>
    <t>Dmitry Vyskubov</t>
  </si>
  <si>
    <t>Miko Haarala</t>
  </si>
  <si>
    <t>Janne Jokinen</t>
  </si>
  <si>
    <t>Tuomas Tiittala</t>
  </si>
  <si>
    <t>Tapio Syrjänen</t>
  </si>
  <si>
    <t>Akeem Adewole</t>
  </si>
  <si>
    <t>Jussi Pikkarainen</t>
  </si>
  <si>
    <t>KuPTS 2</t>
  </si>
  <si>
    <t>PT Espoo 2</t>
  </si>
  <si>
    <t>TuKa 2</t>
  </si>
  <si>
    <t>PT Espoo 3</t>
  </si>
  <si>
    <t>KuPTS 1</t>
  </si>
  <si>
    <t>TuKa 1</t>
  </si>
  <si>
    <t>PT 75 1</t>
  </si>
  <si>
    <t>OPT-86 1</t>
  </si>
  <si>
    <t>PT 75 2</t>
  </si>
  <si>
    <t>PT 75 3</t>
  </si>
  <si>
    <t>Rauvola/ Julin</t>
  </si>
  <si>
    <t>JysRy/ LrTU</t>
  </si>
  <si>
    <t>Keivaara/ Halavaara</t>
  </si>
  <si>
    <t>Kyläkallio/ Kurunmäki</t>
  </si>
  <si>
    <t>Virtanen/ Anttila</t>
  </si>
  <si>
    <t>Hella/ Nousiainen</t>
  </si>
  <si>
    <t>T Perkkiö/ Hiltunen</t>
  </si>
  <si>
    <t>Markkanen/ Pulkkinen</t>
  </si>
  <si>
    <t>VarTa/ KuPTS</t>
  </si>
  <si>
    <t>Ping/ Cong</t>
  </si>
  <si>
    <t>Halonen/ Haarala</t>
  </si>
  <si>
    <t>Makkonen/ Vyskubov</t>
  </si>
  <si>
    <t>p</t>
  </si>
  <si>
    <t>20*</t>
  </si>
  <si>
    <t>Julius Muinonen</t>
  </si>
  <si>
    <t xml:space="preserve">Sami Surakka </t>
  </si>
  <si>
    <t>KUPTS</t>
  </si>
  <si>
    <t>Muinonen/ Kivelä</t>
  </si>
  <si>
    <t>TTC Boom/ PT Espoo</t>
  </si>
  <si>
    <t>Kuivalainen/ Huuhka</t>
  </si>
  <si>
    <t>Oinas/ M Perkkiö</t>
  </si>
  <si>
    <t>Hämäläinen/ Aarnio</t>
  </si>
  <si>
    <t>MBF/ TuKa</t>
  </si>
  <si>
    <t xml:space="preserve"> </t>
  </si>
  <si>
    <t>OPT-86 2</t>
  </si>
  <si>
    <t>Janne Markkanen</t>
  </si>
  <si>
    <t>Tiittala/ Bäckman</t>
  </si>
  <si>
    <t>5-1</t>
  </si>
  <si>
    <t>5-4</t>
  </si>
  <si>
    <t>5-0</t>
  </si>
  <si>
    <t>6-0</t>
  </si>
  <si>
    <t>MBF - Westika 2 5-3</t>
  </si>
  <si>
    <t>5-3</t>
  </si>
  <si>
    <t>5-2</t>
  </si>
  <si>
    <t>B2</t>
  </si>
  <si>
    <t>F1</t>
  </si>
  <si>
    <t>C2</t>
  </si>
  <si>
    <t>E2</t>
  </si>
  <si>
    <t>D1</t>
  </si>
  <si>
    <t>C1</t>
  </si>
  <si>
    <t>A2</t>
  </si>
  <si>
    <t>F2</t>
  </si>
  <si>
    <t>E1</t>
  </si>
  <si>
    <t>D2</t>
  </si>
  <si>
    <t>Flemming Härämälä</t>
  </si>
  <si>
    <t>Rauvola Julin</t>
  </si>
  <si>
    <t>Muinonen Kivelä</t>
  </si>
  <si>
    <t>Makkonen Vyskubov</t>
  </si>
  <si>
    <t>Terho Arjamaa</t>
  </si>
  <si>
    <t>Kuivalainen Huuhka</t>
  </si>
  <si>
    <t>Aho Tennilä</t>
  </si>
  <si>
    <t>Kyläkallio Kurunmäki</t>
  </si>
  <si>
    <t>Lallo Manni</t>
  </si>
  <si>
    <t>T Perkkiö Hiltunen</t>
  </si>
  <si>
    <t>Halonen Haarala</t>
  </si>
  <si>
    <t>Oinas M Perkkiö</t>
  </si>
  <si>
    <t>Suomen Pöytätennisliitto ry - SPTL</t>
  </si>
  <si>
    <t>PÄIVÄMÄÄRÄ</t>
  </si>
  <si>
    <t>SARJAOTTELUN PÖYTÄKIRJA</t>
  </si>
  <si>
    <t>SARJA-LOHKO</t>
  </si>
  <si>
    <t>joukkue-sm finaali</t>
  </si>
  <si>
    <t>Joukkue</t>
  </si>
  <si>
    <t>M Räsänen</t>
  </si>
  <si>
    <t>X</t>
  </si>
  <si>
    <t>J Jormanainen</t>
  </si>
  <si>
    <t>M Karjalainen</t>
  </si>
  <si>
    <t>Y</t>
  </si>
  <si>
    <t>S Soine</t>
  </si>
  <si>
    <t>J Poutanen</t>
  </si>
  <si>
    <t>Z</t>
  </si>
  <si>
    <t>T Soine</t>
  </si>
  <si>
    <t>Nelinpelaajat (täytä erikseen)</t>
  </si>
  <si>
    <t>Vain erän jäännöspisteet (-0:n eteen tekstimuotoilupilkku)</t>
  </si>
  <si>
    <t xml:space="preserve">1. </t>
  </si>
  <si>
    <t>2.</t>
  </si>
  <si>
    <t xml:space="preserve">3. </t>
  </si>
  <si>
    <t xml:space="preserve">4. </t>
  </si>
  <si>
    <t xml:space="preserve">5. 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</si>
  <si>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</si>
  <si>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</si>
  <si>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</si>
  <si>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</si>
  <si>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</si>
  <si>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</si>
  <si>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</si>
  <si>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</si>
  <si>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</si>
  <si>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</si>
  <si>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</si>
  <si>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</si>
  <si>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</si>
  <si>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</si>
  <si>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</si>
  <si>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</si>
  <si>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Sarjaottelu_pk.xls  24.1.2008 / Asko Kilpi</t>
  </si>
  <si>
    <t>joukkue-sm semi</t>
  </si>
  <si>
    <t>J Muinonen</t>
  </si>
  <si>
    <t>M Lappalainen</t>
  </si>
  <si>
    <t>L Kivelä</t>
  </si>
  <si>
    <t>M Kantola</t>
  </si>
  <si>
    <t>J Flemming</t>
  </si>
  <si>
    <t>R Kantola</t>
  </si>
  <si>
    <t/>
  </si>
  <si>
    <t>joukkue-sm kvartta</t>
  </si>
  <si>
    <t>T Tiittala</t>
  </si>
  <si>
    <t>P Hietikko</t>
  </si>
  <si>
    <t>D Vyskubov</t>
  </si>
  <si>
    <t>O-V Halonen</t>
  </si>
  <si>
    <t>E Miettinen</t>
  </si>
  <si>
    <t>J Kokkonen</t>
  </si>
  <si>
    <t>O Tennilä</t>
  </si>
  <si>
    <t>M Tuomola</t>
  </si>
  <si>
    <t>J Rossi</t>
  </si>
  <si>
    <t>M Perkkiö</t>
  </si>
  <si>
    <t>T Perkkiö</t>
  </si>
  <si>
    <t>T Oinas</t>
  </si>
  <si>
    <t>jsm 1.kierros</t>
  </si>
  <si>
    <t>J Pulkkinen</t>
  </si>
  <si>
    <t>P Hella</t>
  </si>
  <si>
    <t>J Nousiainen</t>
  </si>
  <si>
    <t>A Kyläkallio</t>
  </si>
  <si>
    <t>:-0</t>
  </si>
  <si>
    <t>I Lallo</t>
  </si>
  <si>
    <t>I Härmälä</t>
  </si>
  <si>
    <t>T Aarnio</t>
  </si>
  <si>
    <t>X Cong</t>
  </si>
  <si>
    <t>V Bäckman</t>
  </si>
  <si>
    <t>Y Ping</t>
  </si>
  <si>
    <t>R Virtanen</t>
  </si>
  <si>
    <t>J Anttila</t>
  </si>
  <si>
    <t>S Hiltunen</t>
  </si>
  <si>
    <t>H Makkonen</t>
  </si>
  <si>
    <t>M Rauvola</t>
  </si>
  <si>
    <t>J Julin</t>
  </si>
  <si>
    <t>E Aho</t>
  </si>
  <si>
    <t>H Arjamaa</t>
  </si>
  <si>
    <t>M Hämäläinen</t>
  </si>
  <si>
    <t>T Terho</t>
  </si>
  <si>
    <t>T Syrjänen</t>
  </si>
  <si>
    <t>A Jokinen</t>
  </si>
  <si>
    <t>V Purma</t>
  </si>
  <si>
    <t>K Halavaara</t>
  </si>
  <si>
    <t>J Jokinen</t>
  </si>
  <si>
    <t>A Pelli</t>
  </si>
  <si>
    <t>P Keivaara</t>
  </si>
  <si>
    <t>;-0</t>
  </si>
  <si>
    <t>jsm esiottelu</t>
  </si>
  <si>
    <t>Westika 2</t>
  </si>
  <si>
    <t>K Kurunmäki</t>
  </si>
  <si>
    <t>K Merimaa</t>
  </si>
  <si>
    <t>H Nyberg</t>
  </si>
  <si>
    <t>wo</t>
  </si>
  <si>
    <t>G2</t>
  </si>
  <si>
    <t>L1</t>
  </si>
  <si>
    <t>J2</t>
  </si>
  <si>
    <t>K1</t>
  </si>
  <si>
    <t>H2</t>
  </si>
  <si>
    <t>I2</t>
  </si>
  <si>
    <t>J1</t>
  </si>
  <si>
    <t>G1</t>
  </si>
  <si>
    <t>H1</t>
  </si>
  <si>
    <t>K2</t>
  </si>
  <si>
    <t>I1</t>
  </si>
  <si>
    <t>L2</t>
  </si>
  <si>
    <t>S Surakka</t>
  </si>
  <si>
    <t>J Manni</t>
  </si>
  <si>
    <t>J Markkanen</t>
  </si>
  <si>
    <t>S Huuhka</t>
  </si>
  <si>
    <t>T Tamminen</t>
  </si>
  <si>
    <t>M Haarala</t>
  </si>
  <si>
    <t>Härmälä</t>
  </si>
  <si>
    <t>3,8,-9,-7,7</t>
  </si>
  <si>
    <t>Ping</t>
  </si>
  <si>
    <t>-7,6,7,8</t>
  </si>
  <si>
    <t>Halonen</t>
  </si>
  <si>
    <t>8,8,3</t>
  </si>
  <si>
    <t>Manni</t>
  </si>
  <si>
    <t>4,6,5</t>
  </si>
  <si>
    <t>Markkanen</t>
  </si>
  <si>
    <t>5,4,-6,6</t>
  </si>
  <si>
    <t>Tennilä</t>
  </si>
  <si>
    <t>9,-10,-14,2,5</t>
  </si>
  <si>
    <t>Oinas</t>
  </si>
  <si>
    <t>10,9,10</t>
  </si>
  <si>
    <t>Haarala</t>
  </si>
  <si>
    <t>6,-5,9,8</t>
  </si>
  <si>
    <t>Flemming</t>
  </si>
  <si>
    <t>7,3,6</t>
  </si>
  <si>
    <t>Kyläkallio</t>
  </si>
  <si>
    <t>-9,-12,6,2,9,</t>
  </si>
  <si>
    <t>-13,9,6,7</t>
  </si>
  <si>
    <t>Hiltunen</t>
  </si>
  <si>
    <t>4,-3,-7,9,7</t>
  </si>
  <si>
    <t>2,13,-12,9</t>
  </si>
  <si>
    <t>8,7,9</t>
  </si>
  <si>
    <t>9,8,8</t>
  </si>
  <si>
    <t>6,-9,7,-4,9</t>
  </si>
  <si>
    <t>-8,9,7,-4,9</t>
  </si>
  <si>
    <t>-8,7,3,4</t>
  </si>
  <si>
    <t>9,1,2</t>
  </si>
  <si>
    <t>6,3,9</t>
  </si>
  <si>
    <t>-10,11,10,11</t>
  </si>
  <si>
    <t>-6,-8,8,11,3</t>
  </si>
  <si>
    <t>-5,9,8,9</t>
  </si>
  <si>
    <t>Halonen&amp;Haarala</t>
  </si>
  <si>
    <t>T Perkkiö&amp;Hiltunen</t>
  </si>
  <si>
    <t>Oinas&amp;M Perkkiö</t>
  </si>
  <si>
    <t>Lallo&amp; Manni</t>
  </si>
  <si>
    <t>Flemming&amp;Härmälä</t>
  </si>
  <si>
    <t>Aho&amp;Tennilä</t>
  </si>
  <si>
    <t>Lallo&amp;Manni</t>
  </si>
  <si>
    <t>6,4,6</t>
  </si>
  <si>
    <t>-7,8,9,9</t>
  </si>
  <si>
    <t>-8,10,9,-11,6</t>
  </si>
  <si>
    <t>-6,9,9,2</t>
  </si>
  <si>
    <t>7,9,4</t>
  </si>
  <si>
    <t>12,-11,-3,8,7</t>
  </si>
  <si>
    <t>-9,-10,5,14,7</t>
  </si>
  <si>
    <t>-6,-7,12,9,7</t>
  </si>
  <si>
    <t>7,6,11</t>
  </si>
  <si>
    <t>4,-9,8,8</t>
  </si>
  <si>
    <t>8,12,10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</si>
</sst>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\.m\.yyyy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0.0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#,##0\ _m_k"/>
    <numFmt numFmtId="191" formatCode="00000"/>
    <numFmt numFmtId="192" formatCode="d\-mmm\-yyyy"/>
    <numFmt numFmtId="193" formatCode="dd\-mm\-yyyy"/>
    <numFmt numFmtId="194" formatCode="dd/mm/yyyy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#,##0.00\ &quot;€&quot;"/>
    <numFmt numFmtId="204" formatCode="dd\.mm\.yyyy"/>
  </numFmts>
  <fonts count="47">
    <font>
      <sz val="12"/>
      <name val="Arial"/>
      <family val="0"/>
    </font>
    <font>
      <sz val="10"/>
      <name val="Arial"/>
      <family val="2"/>
    </font>
    <font>
      <sz val="12"/>
      <name val="SWISS"/>
      <family val="0"/>
    </font>
    <font>
      <sz val="9"/>
      <name val="Arial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8"/>
      <name val="Arial"/>
      <family val="2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i/>
      <sz val="9"/>
      <color indexed="8"/>
      <name val="SWISS"/>
      <family val="0"/>
    </font>
    <font>
      <u val="single"/>
      <sz val="12"/>
      <color indexed="8"/>
      <name val="SWISS"/>
      <family val="0"/>
    </font>
    <font>
      <u val="single"/>
      <sz val="12"/>
      <name val="SWISS"/>
      <family val="0"/>
    </font>
    <font>
      <sz val="9"/>
      <color indexed="8"/>
      <name val="SWISS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Arial"/>
      <family val="2"/>
    </font>
    <font>
      <sz val="10"/>
      <name val="MS Sans Serif"/>
      <family val="0"/>
    </font>
    <font>
      <sz val="13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0"/>
    </font>
    <font>
      <b/>
      <sz val="10"/>
      <name val="Arial"/>
      <family val="2"/>
    </font>
    <font>
      <sz val="12"/>
      <color indexed="18"/>
      <name val="Arial"/>
      <family val="0"/>
    </font>
    <font>
      <b/>
      <sz val="12"/>
      <color indexed="18"/>
      <name val="SWISS"/>
      <family val="0"/>
    </font>
    <font>
      <sz val="12"/>
      <color indexed="18"/>
      <name val="SWISS"/>
      <family val="0"/>
    </font>
    <font>
      <b/>
      <sz val="12"/>
      <color indexed="18"/>
      <name val="Arial"/>
      <family val="0"/>
    </font>
    <font>
      <sz val="9"/>
      <color indexed="18"/>
      <name val="SWISS"/>
      <family val="2"/>
    </font>
    <font>
      <sz val="10"/>
      <color indexed="18"/>
      <name val="SWISS"/>
      <family val="0"/>
    </font>
    <font>
      <sz val="8"/>
      <color indexed="18"/>
      <name val="SWISS"/>
      <family val="0"/>
    </font>
    <font>
      <i/>
      <sz val="9"/>
      <color indexed="18"/>
      <name val="SWISS"/>
      <family val="0"/>
    </font>
    <font>
      <sz val="10"/>
      <color indexed="18"/>
      <name val="Arial"/>
      <family val="0"/>
    </font>
    <font>
      <u val="single"/>
      <sz val="12"/>
      <color indexed="18"/>
      <name val="SWISS"/>
      <family val="0"/>
    </font>
    <font>
      <sz val="9"/>
      <color indexed="18"/>
      <name val="Arial"/>
      <family val="0"/>
    </font>
    <font>
      <b/>
      <sz val="9"/>
      <color indexed="18"/>
      <name val="SWISS"/>
      <family val="0"/>
    </font>
    <font>
      <sz val="8"/>
      <color indexed="18"/>
      <name val="Arial"/>
      <family val="2"/>
    </font>
    <font>
      <sz val="13"/>
      <color indexed="18"/>
      <name val="Arial"/>
      <family val="0"/>
    </font>
    <font>
      <sz val="14"/>
      <color indexed="18"/>
      <name val="Arial"/>
      <family val="0"/>
    </font>
    <font>
      <b/>
      <sz val="14"/>
      <color indexed="18"/>
      <name val="Arial"/>
      <family val="0"/>
    </font>
    <font>
      <b/>
      <sz val="13"/>
      <color indexed="18"/>
      <name val="Arial"/>
      <family val="0"/>
    </font>
    <font>
      <sz val="10"/>
      <name val="Courier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18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172" fontId="4" fillId="0" borderId="1" xfId="20" applyFont="1" applyBorder="1" applyAlignment="1" applyProtection="1">
      <alignment horizontal="center"/>
      <protection/>
    </xf>
    <xf numFmtId="172" fontId="4" fillId="0" borderId="4" xfId="20" applyFont="1" applyBorder="1" applyAlignment="1" applyProtection="1">
      <alignment horizontal="center"/>
      <protection/>
    </xf>
    <xf numFmtId="172" fontId="4" fillId="0" borderId="9" xfId="20" applyFont="1" applyBorder="1" applyAlignment="1" applyProtection="1">
      <alignment horizontal="center"/>
      <protection locked="0"/>
    </xf>
    <xf numFmtId="172" fontId="9" fillId="0" borderId="10" xfId="20" applyFont="1" applyBorder="1" applyAlignment="1" applyProtection="1">
      <alignment horizontal="center"/>
      <protection/>
    </xf>
    <xf numFmtId="172" fontId="9" fillId="0" borderId="11" xfId="20" applyFont="1" applyBorder="1" applyAlignment="1" applyProtection="1">
      <alignment horizontal="center"/>
      <protection/>
    </xf>
    <xf numFmtId="172" fontId="11" fillId="0" borderId="2" xfId="20" applyFont="1" applyBorder="1" applyAlignment="1" applyProtection="1">
      <alignment horizontal="left"/>
      <protection/>
    </xf>
    <xf numFmtId="172" fontId="9" fillId="0" borderId="2" xfId="2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172" fontId="11" fillId="0" borderId="13" xfId="20" applyFont="1" applyBorder="1" applyAlignment="1" applyProtection="1">
      <alignment horizontal="center"/>
      <protection/>
    </xf>
    <xf numFmtId="172" fontId="4" fillId="2" borderId="14" xfId="20" applyFont="1" applyFill="1" applyBorder="1" applyAlignment="1" applyProtection="1">
      <alignment horizontal="center"/>
      <protection/>
    </xf>
    <xf numFmtId="172" fontId="4" fillId="2" borderId="15" xfId="20" applyFont="1" applyFill="1" applyBorder="1" applyAlignment="1" applyProtection="1">
      <alignment horizontal="center"/>
      <protection/>
    </xf>
    <xf numFmtId="172" fontId="4" fillId="0" borderId="14" xfId="20" applyFont="1" applyBorder="1" applyProtection="1">
      <alignment/>
      <protection/>
    </xf>
    <xf numFmtId="172" fontId="4" fillId="0" borderId="15" xfId="20" applyFont="1" applyBorder="1" applyProtection="1">
      <alignment/>
      <protection/>
    </xf>
    <xf numFmtId="172" fontId="5" fillId="0" borderId="16" xfId="20" applyFont="1" applyBorder="1" applyAlignment="1" applyProtection="1">
      <alignment horizontal="center"/>
      <protection/>
    </xf>
    <xf numFmtId="172" fontId="5" fillId="0" borderId="17" xfId="20" applyFont="1" applyBorder="1" applyAlignment="1" applyProtection="1">
      <alignment horizontal="center"/>
      <protection/>
    </xf>
    <xf numFmtId="172" fontId="11" fillId="0" borderId="18" xfId="20" applyFont="1" applyBorder="1" applyAlignment="1" applyProtection="1">
      <alignment horizontal="right"/>
      <protection/>
    </xf>
    <xf numFmtId="172" fontId="11" fillId="0" borderId="19" xfId="20" applyFont="1" applyBorder="1" applyAlignment="1" applyProtection="1">
      <alignment horizontal="center"/>
      <protection/>
    </xf>
    <xf numFmtId="0" fontId="8" fillId="3" borderId="20" xfId="0" applyFont="1" applyFill="1" applyBorder="1" applyAlignment="1">
      <alignment/>
    </xf>
    <xf numFmtId="0" fontId="8" fillId="4" borderId="12" xfId="0" applyFont="1" applyFill="1" applyBorder="1" applyAlignment="1">
      <alignment horizontal="center"/>
    </xf>
    <xf numFmtId="172" fontId="11" fillId="0" borderId="21" xfId="20" applyFont="1" applyBorder="1" applyAlignment="1" applyProtection="1">
      <alignment horizontal="center"/>
      <protection/>
    </xf>
    <xf numFmtId="172" fontId="4" fillId="0" borderId="22" xfId="20" applyFont="1" applyBorder="1" applyProtection="1">
      <alignment/>
      <protection/>
    </xf>
    <xf numFmtId="172" fontId="4" fillId="0" borderId="23" xfId="20" applyFont="1" applyBorder="1" applyProtection="1">
      <alignment/>
      <protection/>
    </xf>
    <xf numFmtId="172" fontId="4" fillId="2" borderId="22" xfId="20" applyFont="1" applyFill="1" applyBorder="1" applyAlignment="1" applyProtection="1">
      <alignment horizontal="center"/>
      <protection/>
    </xf>
    <xf numFmtId="172" fontId="4" fillId="2" borderId="23" xfId="20" applyFont="1" applyFill="1" applyBorder="1" applyAlignment="1" applyProtection="1">
      <alignment horizontal="center"/>
      <protection/>
    </xf>
    <xf numFmtId="172" fontId="11" fillId="0" borderId="24" xfId="2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/>
      <protection/>
    </xf>
    <xf numFmtId="172" fontId="4" fillId="0" borderId="2" xfId="20" applyFont="1" applyBorder="1" applyProtection="1">
      <alignment/>
      <protection/>
    </xf>
    <xf numFmtId="172" fontId="2" fillId="0" borderId="2" xfId="20" applyBorder="1">
      <alignment/>
      <protection/>
    </xf>
    <xf numFmtId="172" fontId="2" fillId="0" borderId="3" xfId="20" applyBorder="1">
      <alignment/>
      <protection/>
    </xf>
    <xf numFmtId="0" fontId="0" fillId="0" borderId="0" xfId="0" applyFont="1" applyAlignment="1">
      <alignment/>
    </xf>
    <xf numFmtId="0" fontId="8" fillId="5" borderId="0" xfId="0" applyFont="1" applyFill="1" applyAlignment="1">
      <alignment/>
    </xf>
    <xf numFmtId="0" fontId="8" fillId="5" borderId="12" xfId="0" applyFont="1" applyFill="1" applyBorder="1" applyAlignment="1">
      <alignment horizontal="center"/>
    </xf>
    <xf numFmtId="0" fontId="0" fillId="5" borderId="0" xfId="0" applyFill="1" applyAlignment="1">
      <alignment/>
    </xf>
    <xf numFmtId="172" fontId="11" fillId="0" borderId="25" xfId="20" applyFont="1" applyBorder="1" applyAlignment="1" applyProtection="1">
      <alignment horizontal="center"/>
      <protection/>
    </xf>
    <xf numFmtId="172" fontId="4" fillId="0" borderId="26" xfId="20" applyFont="1" applyBorder="1" applyProtection="1">
      <alignment/>
      <protection/>
    </xf>
    <xf numFmtId="172" fontId="2" fillId="0" borderId="27" xfId="20" applyBorder="1">
      <alignment/>
      <protection/>
    </xf>
    <xf numFmtId="0" fontId="8" fillId="0" borderId="28" xfId="0" applyFont="1" applyBorder="1" applyAlignment="1">
      <alignment/>
    </xf>
    <xf numFmtId="0" fontId="8" fillId="0" borderId="12" xfId="0" applyFont="1" applyBorder="1" applyAlignment="1">
      <alignment horizontal="center"/>
    </xf>
    <xf numFmtId="172" fontId="11" fillId="0" borderId="25" xfId="20" applyFont="1" applyBorder="1" applyAlignment="1" applyProtection="1" quotePrefix="1">
      <alignment horizontal="center"/>
      <protection/>
    </xf>
    <xf numFmtId="172" fontId="4" fillId="0" borderId="29" xfId="20" applyFont="1" applyBorder="1" applyProtection="1">
      <alignment/>
      <protection/>
    </xf>
    <xf numFmtId="172" fontId="5" fillId="0" borderId="16" xfId="20" applyFont="1" applyBorder="1" applyAlignment="1" applyProtection="1">
      <alignment horizontal="right"/>
      <protection/>
    </xf>
    <xf numFmtId="0" fontId="7" fillId="0" borderId="3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12" xfId="0" applyFont="1" applyBorder="1" applyAlignment="1">
      <alignment/>
    </xf>
    <xf numFmtId="0" fontId="3" fillId="4" borderId="12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2" fontId="11" fillId="0" borderId="33" xfId="20" applyFont="1" applyBorder="1" applyAlignment="1" applyProtection="1" quotePrefix="1">
      <alignment horizontal="center"/>
      <protection/>
    </xf>
    <xf numFmtId="172" fontId="4" fillId="0" borderId="34" xfId="20" applyFont="1" applyBorder="1" applyProtection="1">
      <alignment/>
      <protection/>
    </xf>
    <xf numFmtId="172" fontId="5" fillId="0" borderId="35" xfId="20" applyFont="1" applyBorder="1" applyAlignment="1" applyProtection="1">
      <alignment horizontal="right"/>
      <protection/>
    </xf>
    <xf numFmtId="0" fontId="7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172" fontId="9" fillId="0" borderId="38" xfId="20" applyFont="1" applyBorder="1" applyProtection="1">
      <alignment/>
      <protection/>
    </xf>
    <xf numFmtId="172" fontId="9" fillId="0" borderId="26" xfId="20" applyFont="1" applyBorder="1" applyProtection="1">
      <alignment/>
      <protection/>
    </xf>
    <xf numFmtId="172" fontId="9" fillId="0" borderId="39" xfId="20" applyFont="1" applyBorder="1" applyProtection="1">
      <alignment/>
      <protection/>
    </xf>
    <xf numFmtId="172" fontId="9" fillId="0" borderId="40" xfId="20" applyFont="1" applyBorder="1" applyProtection="1">
      <alignment/>
      <protection/>
    </xf>
    <xf numFmtId="172" fontId="9" fillId="0" borderId="6" xfId="20" applyFont="1" applyBorder="1" applyProtection="1">
      <alignment/>
      <protection/>
    </xf>
    <xf numFmtId="172" fontId="15" fillId="6" borderId="29" xfId="20" applyFont="1" applyFill="1" applyBorder="1" applyAlignment="1" applyProtection="1">
      <alignment horizontal="left"/>
      <protection locked="0"/>
    </xf>
    <xf numFmtId="172" fontId="15" fillId="6" borderId="41" xfId="20" applyFont="1" applyFill="1" applyBorder="1" applyAlignment="1" applyProtection="1">
      <alignment horizontal="left"/>
      <protection locked="0"/>
    </xf>
    <xf numFmtId="172" fontId="15" fillId="6" borderId="39" xfId="20" applyFont="1" applyFill="1" applyBorder="1" applyAlignment="1" applyProtection="1">
      <alignment horizontal="left"/>
      <protection locked="0"/>
    </xf>
    <xf numFmtId="172" fontId="15" fillId="0" borderId="2" xfId="20" applyFont="1" applyBorder="1" applyProtection="1">
      <alignment/>
      <protection/>
    </xf>
    <xf numFmtId="172" fontId="15" fillId="0" borderId="42" xfId="20" applyFont="1" applyBorder="1" applyProtection="1">
      <alignment/>
      <protection/>
    </xf>
    <xf numFmtId="172" fontId="15" fillId="0" borderId="38" xfId="20" applyFont="1" applyBorder="1" applyProtection="1">
      <alignment/>
      <protection/>
    </xf>
    <xf numFmtId="172" fontId="15" fillId="0" borderId="41" xfId="20" applyFont="1" applyBorder="1" applyProtection="1">
      <alignment/>
      <protection/>
    </xf>
    <xf numFmtId="172" fontId="15" fillId="0" borderId="42" xfId="20" applyFont="1" applyBorder="1" applyProtection="1">
      <alignment/>
      <protection/>
    </xf>
    <xf numFmtId="172" fontId="15" fillId="0" borderId="37" xfId="20" applyFont="1" applyBorder="1" applyProtection="1">
      <alignment/>
      <protection/>
    </xf>
    <xf numFmtId="0" fontId="3" fillId="0" borderId="0" xfId="0" applyFont="1" applyAlignment="1">
      <alignment/>
    </xf>
    <xf numFmtId="172" fontId="15" fillId="0" borderId="4" xfId="20" applyFont="1" applyBorder="1" applyAlignment="1" applyProtection="1">
      <alignment horizontal="center"/>
      <protection/>
    </xf>
    <xf numFmtId="172" fontId="15" fillId="0" borderId="9" xfId="20" applyFont="1" applyBorder="1" applyAlignment="1" applyProtection="1">
      <alignment horizontal="center"/>
      <protection locked="0"/>
    </xf>
    <xf numFmtId="20" fontId="18" fillId="0" borderId="0" xfId="23" applyNumberFormat="1" applyFont="1">
      <alignment/>
      <protection/>
    </xf>
    <xf numFmtId="20" fontId="0" fillId="0" borderId="43" xfId="0" applyNumberFormat="1" applyBorder="1" applyAlignment="1">
      <alignment/>
    </xf>
    <xf numFmtId="20" fontId="0" fillId="0" borderId="31" xfId="0" applyNumberFormat="1" applyBorder="1" applyAlignment="1">
      <alignment/>
    </xf>
    <xf numFmtId="20" fontId="18" fillId="0" borderId="0" xfId="0" applyNumberFormat="1" applyFont="1" applyAlignment="1">
      <alignment/>
    </xf>
    <xf numFmtId="20" fontId="0" fillId="0" borderId="37" xfId="0" applyNumberFormat="1" applyBorder="1" applyAlignment="1">
      <alignment/>
    </xf>
    <xf numFmtId="0" fontId="20" fillId="0" borderId="0" xfId="22" applyFont="1">
      <alignment/>
      <protection/>
    </xf>
    <xf numFmtId="0" fontId="21" fillId="0" borderId="0" xfId="19" applyFont="1">
      <alignment/>
      <protection/>
    </xf>
    <xf numFmtId="0" fontId="22" fillId="0" borderId="0" xfId="19" applyFont="1">
      <alignment/>
      <protection/>
    </xf>
    <xf numFmtId="0" fontId="21" fillId="0" borderId="0" xfId="22" applyFont="1" applyAlignment="1">
      <alignment horizontal="center"/>
      <protection/>
    </xf>
    <xf numFmtId="0" fontId="22" fillId="0" borderId="0" xfId="22" applyFont="1">
      <alignment/>
      <protection/>
    </xf>
    <xf numFmtId="0" fontId="22" fillId="7" borderId="0" xfId="21" applyFont="1" applyFill="1" applyBorder="1">
      <alignment/>
      <protection/>
    </xf>
    <xf numFmtId="20" fontId="23" fillId="0" borderId="0" xfId="22" applyNumberFormat="1" applyFont="1">
      <alignment/>
      <protection/>
    </xf>
    <xf numFmtId="49" fontId="21" fillId="0" borderId="0" xfId="22" applyNumberFormat="1" applyFont="1" applyAlignment="1">
      <alignment horizontal="center"/>
      <protection/>
    </xf>
    <xf numFmtId="0" fontId="21" fillId="0" borderId="44" xfId="22" applyFont="1" applyBorder="1" applyAlignment="1">
      <alignment horizontal="center"/>
      <protection/>
    </xf>
    <xf numFmtId="0" fontId="21" fillId="0" borderId="44" xfId="22" applyFont="1" applyBorder="1">
      <alignment/>
      <protection/>
    </xf>
    <xf numFmtId="1" fontId="21" fillId="0" borderId="0" xfId="22" applyNumberFormat="1" applyFont="1" applyAlignment="1">
      <alignment horizontal="left"/>
      <protection/>
    </xf>
    <xf numFmtId="1" fontId="20" fillId="0" borderId="0" xfId="22" applyNumberFormat="1" applyFont="1" applyAlignment="1">
      <alignment horizontal="left"/>
      <protection/>
    </xf>
    <xf numFmtId="0" fontId="20" fillId="8" borderId="0" xfId="22" applyFont="1" applyFill="1" applyProtection="1">
      <alignment/>
      <protection locked="0"/>
    </xf>
    <xf numFmtId="0" fontId="21" fillId="5" borderId="45" xfId="22" applyFont="1" applyFill="1" applyBorder="1" applyAlignment="1">
      <alignment horizontal="center"/>
      <protection/>
    </xf>
    <xf numFmtId="0" fontId="21" fillId="5" borderId="0" xfId="22" applyFont="1" applyFill="1" applyBorder="1">
      <alignment/>
      <protection/>
    </xf>
    <xf numFmtId="0" fontId="21" fillId="5" borderId="46" xfId="22" applyFont="1" applyFill="1" applyBorder="1">
      <alignment/>
      <protection/>
    </xf>
    <xf numFmtId="49" fontId="21" fillId="0" borderId="0" xfId="22" applyNumberFormat="1" applyFont="1" applyAlignment="1" applyProtection="1">
      <alignment horizontal="center"/>
      <protection locked="0"/>
    </xf>
    <xf numFmtId="1" fontId="20" fillId="0" borderId="0" xfId="22" applyNumberFormat="1" applyFont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21" fillId="5" borderId="47" xfId="22" applyFont="1" applyFill="1" applyBorder="1" applyAlignment="1">
      <alignment horizontal="center"/>
      <protection/>
    </xf>
    <xf numFmtId="0" fontId="21" fillId="5" borderId="48" xfId="22" applyFont="1" applyFill="1" applyBorder="1" applyAlignment="1">
      <alignment horizontal="left"/>
      <protection/>
    </xf>
    <xf numFmtId="0" fontId="21" fillId="5" borderId="49" xfId="22" applyFont="1" applyFill="1" applyBorder="1">
      <alignment/>
      <protection/>
    </xf>
    <xf numFmtId="49" fontId="21" fillId="0" borderId="50" xfId="22" applyNumberFormat="1" applyFont="1" applyBorder="1" applyAlignment="1" applyProtection="1">
      <alignment horizontal="center"/>
      <protection locked="0"/>
    </xf>
    <xf numFmtId="0" fontId="21" fillId="0" borderId="45" xfId="22" applyFont="1" applyBorder="1" applyAlignment="1">
      <alignment horizontal="center"/>
      <protection/>
    </xf>
    <xf numFmtId="0" fontId="21" fillId="0" borderId="0" xfId="22" applyFont="1" applyBorder="1">
      <alignment/>
      <protection/>
    </xf>
    <xf numFmtId="0" fontId="21" fillId="0" borderId="46" xfId="22" applyFont="1" applyBorder="1">
      <alignment/>
      <protection/>
    </xf>
    <xf numFmtId="49" fontId="21" fillId="0" borderId="46" xfId="22" applyNumberFormat="1" applyFont="1" applyBorder="1" applyAlignment="1" applyProtection="1">
      <alignment horizontal="center"/>
      <protection locked="0"/>
    </xf>
    <xf numFmtId="49" fontId="21" fillId="0" borderId="0" xfId="22" applyNumberFormat="1" applyFont="1" applyBorder="1" applyAlignment="1" applyProtection="1">
      <alignment horizontal="center"/>
      <protection locked="0"/>
    </xf>
    <xf numFmtId="0" fontId="21" fillId="0" borderId="47" xfId="22" applyFont="1" applyBorder="1" applyAlignment="1">
      <alignment horizontal="center"/>
      <protection/>
    </xf>
    <xf numFmtId="0" fontId="21" fillId="0" borderId="48" xfId="22" applyFont="1" applyBorder="1">
      <alignment/>
      <protection/>
    </xf>
    <xf numFmtId="0" fontId="21" fillId="0" borderId="49" xfId="22" applyFont="1" applyBorder="1">
      <alignment/>
      <protection/>
    </xf>
    <xf numFmtId="49" fontId="21" fillId="0" borderId="51" xfId="22" applyNumberFormat="1" applyFont="1" applyBorder="1" applyAlignment="1" applyProtection="1">
      <alignment horizontal="center"/>
      <protection locked="0"/>
    </xf>
    <xf numFmtId="0" fontId="20" fillId="0" borderId="0" xfId="22" applyFont="1" applyProtection="1">
      <alignment/>
      <protection locked="0"/>
    </xf>
    <xf numFmtId="0" fontId="21" fillId="0" borderId="52" xfId="22" applyFont="1" applyBorder="1" applyAlignment="1">
      <alignment horizontal="center"/>
      <protection/>
    </xf>
    <xf numFmtId="0" fontId="21" fillId="0" borderId="52" xfId="22" applyFont="1" applyBorder="1">
      <alignment/>
      <protection/>
    </xf>
    <xf numFmtId="1" fontId="23" fillId="0" borderId="0" xfId="22" applyNumberFormat="1" applyFont="1" applyBorder="1" applyAlignment="1">
      <alignment horizontal="center"/>
      <protection/>
    </xf>
    <xf numFmtId="49" fontId="0" fillId="0" borderId="0" xfId="22" applyNumberFormat="1" applyFont="1" applyAlignment="1" applyProtection="1">
      <alignment horizontal="center"/>
      <protection locked="0"/>
    </xf>
    <xf numFmtId="49" fontId="0" fillId="0" borderId="53" xfId="22" applyNumberFormat="1" applyFont="1" applyBorder="1" applyAlignment="1" applyProtection="1">
      <alignment horizontal="center"/>
      <protection locked="0"/>
    </xf>
    <xf numFmtId="49" fontId="0" fillId="0" borderId="54" xfId="22" applyNumberFormat="1" applyFont="1" applyBorder="1" applyAlignment="1" applyProtection="1">
      <alignment horizontal="center"/>
      <protection locked="0"/>
    </xf>
    <xf numFmtId="49" fontId="0" fillId="0" borderId="46" xfId="22" applyNumberFormat="1" applyFont="1" applyBorder="1" applyAlignment="1" applyProtection="1">
      <alignment horizontal="center"/>
      <protection locked="0"/>
    </xf>
    <xf numFmtId="49" fontId="0" fillId="0" borderId="51" xfId="22" applyNumberFormat="1" applyFont="1" applyBorder="1" applyAlignment="1" applyProtection="1">
      <alignment horizontal="center"/>
      <protection locked="0"/>
    </xf>
    <xf numFmtId="49" fontId="0" fillId="0" borderId="50" xfId="22" applyNumberFormat="1" applyFont="1" applyBorder="1" applyAlignment="1" applyProtection="1">
      <alignment horizontal="center"/>
      <protection locked="0"/>
    </xf>
    <xf numFmtId="1" fontId="23" fillId="0" borderId="55" xfId="22" applyNumberFormat="1" applyFont="1" applyBorder="1" applyAlignment="1">
      <alignment horizontal="center"/>
      <protection/>
    </xf>
    <xf numFmtId="0" fontId="21" fillId="0" borderId="52" xfId="19" applyFont="1" applyBorder="1">
      <alignment/>
      <protection/>
    </xf>
    <xf numFmtId="1" fontId="21" fillId="0" borderId="0" xfId="22" applyNumberFormat="1" applyFont="1" applyBorder="1" applyAlignment="1" applyProtection="1">
      <alignment horizontal="center"/>
      <protection locked="0"/>
    </xf>
    <xf numFmtId="0" fontId="21" fillId="0" borderId="0" xfId="22" applyFont="1">
      <alignment/>
      <protection/>
    </xf>
    <xf numFmtId="1" fontId="21" fillId="0" borderId="0" xfId="22" applyNumberFormat="1" applyFont="1" applyAlignment="1">
      <alignment horizontal="center"/>
      <protection/>
    </xf>
    <xf numFmtId="49" fontId="0" fillId="0" borderId="0" xfId="19" applyNumberFormat="1" applyFont="1" applyAlignment="1" applyProtection="1">
      <alignment horizontal="center"/>
      <protection locked="0"/>
    </xf>
    <xf numFmtId="49" fontId="7" fillId="0" borderId="54" xfId="22" applyNumberFormat="1" applyFont="1" applyBorder="1" applyAlignment="1" applyProtection="1">
      <alignment horizontal="center"/>
      <protection locked="0"/>
    </xf>
    <xf numFmtId="1" fontId="0" fillId="0" borderId="0" xfId="22" applyNumberFormat="1" applyFont="1" applyAlignment="1" applyProtection="1">
      <alignment horizontal="center"/>
      <protection locked="0"/>
    </xf>
    <xf numFmtId="49" fontId="0" fillId="0" borderId="0" xfId="22" applyNumberFormat="1" applyFont="1" applyBorder="1" applyAlignment="1" applyProtection="1">
      <alignment horizontal="center"/>
      <protection locked="0"/>
    </xf>
    <xf numFmtId="49" fontId="0" fillId="0" borderId="56" xfId="22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2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/>
    </xf>
    <xf numFmtId="0" fontId="27" fillId="0" borderId="2" xfId="0" applyFont="1" applyBorder="1" applyAlignment="1" applyProtection="1">
      <alignment horizontal="center"/>
      <protection/>
    </xf>
    <xf numFmtId="0" fontId="27" fillId="0" borderId="4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6" fillId="0" borderId="5" xfId="0" applyFont="1" applyBorder="1" applyAlignment="1" applyProtection="1">
      <alignment/>
      <protection locked="0"/>
    </xf>
    <xf numFmtId="0" fontId="26" fillId="0" borderId="6" xfId="0" applyFont="1" applyBorder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right"/>
      <protection locked="0"/>
    </xf>
    <xf numFmtId="0" fontId="27" fillId="0" borderId="7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172" fontId="27" fillId="0" borderId="1" xfId="20" applyFont="1" applyBorder="1" applyAlignment="1" applyProtection="1">
      <alignment horizontal="center"/>
      <protection/>
    </xf>
    <xf numFmtId="172" fontId="29" fillId="0" borderId="4" xfId="20" applyFont="1" applyBorder="1" applyAlignment="1" applyProtection="1">
      <alignment horizontal="center"/>
      <protection/>
    </xf>
    <xf numFmtId="172" fontId="29" fillId="0" borderId="9" xfId="20" applyFont="1" applyBorder="1" applyAlignment="1" applyProtection="1">
      <alignment horizontal="center"/>
      <protection locked="0"/>
    </xf>
    <xf numFmtId="172" fontId="30" fillId="0" borderId="10" xfId="20" applyFont="1" applyBorder="1" applyAlignment="1" applyProtection="1">
      <alignment horizontal="center"/>
      <protection/>
    </xf>
    <xf numFmtId="172" fontId="30" fillId="0" borderId="11" xfId="20" applyFont="1" applyBorder="1" applyAlignment="1" applyProtection="1">
      <alignment horizontal="center"/>
      <protection/>
    </xf>
    <xf numFmtId="172" fontId="31" fillId="0" borderId="2" xfId="20" applyFont="1" applyBorder="1" applyAlignment="1" applyProtection="1">
      <alignment horizontal="left"/>
      <protection/>
    </xf>
    <xf numFmtId="172" fontId="30" fillId="0" borderId="2" xfId="20" applyFont="1" applyBorder="1" applyAlignment="1" applyProtection="1">
      <alignment horizontal="center"/>
      <protection/>
    </xf>
    <xf numFmtId="172" fontId="31" fillId="0" borderId="13" xfId="20" applyFont="1" applyBorder="1" applyAlignment="1" applyProtection="1">
      <alignment horizontal="center"/>
      <protection/>
    </xf>
    <xf numFmtId="172" fontId="29" fillId="6" borderId="29" xfId="20" applyFont="1" applyFill="1" applyBorder="1" applyAlignment="1" applyProtection="1">
      <alignment horizontal="left"/>
      <protection locked="0"/>
    </xf>
    <xf numFmtId="172" fontId="29" fillId="6" borderId="41" xfId="20" applyFont="1" applyFill="1" applyBorder="1" applyAlignment="1" applyProtection="1">
      <alignment horizontal="left"/>
      <protection locked="0"/>
    </xf>
    <xf numFmtId="172" fontId="27" fillId="2" borderId="14" xfId="20" applyFont="1" applyFill="1" applyBorder="1" applyAlignment="1" applyProtection="1">
      <alignment horizontal="center"/>
      <protection/>
    </xf>
    <xf numFmtId="172" fontId="27" fillId="2" borderId="15" xfId="20" applyFont="1" applyFill="1" applyBorder="1" applyAlignment="1" applyProtection="1">
      <alignment horizontal="center"/>
      <protection/>
    </xf>
    <xf numFmtId="172" fontId="27" fillId="0" borderId="14" xfId="20" applyFont="1" applyBorder="1" applyProtection="1">
      <alignment/>
      <protection/>
    </xf>
    <xf numFmtId="172" fontId="27" fillId="0" borderId="15" xfId="20" applyFont="1" applyBorder="1" applyProtection="1">
      <alignment/>
      <protection/>
    </xf>
    <xf numFmtId="172" fontId="26" fillId="0" borderId="16" xfId="20" applyFont="1" applyBorder="1" applyAlignment="1" applyProtection="1">
      <alignment horizontal="center"/>
      <protection/>
    </xf>
    <xf numFmtId="172" fontId="26" fillId="0" borderId="17" xfId="20" applyFont="1" applyBorder="1" applyAlignment="1" applyProtection="1">
      <alignment horizontal="center"/>
      <protection/>
    </xf>
    <xf numFmtId="172" fontId="31" fillId="0" borderId="18" xfId="20" applyFont="1" applyBorder="1" applyAlignment="1" applyProtection="1">
      <alignment horizontal="right"/>
      <protection/>
    </xf>
    <xf numFmtId="172" fontId="31" fillId="0" borderId="19" xfId="20" applyFont="1" applyBorder="1" applyAlignment="1" applyProtection="1">
      <alignment horizontal="center"/>
      <protection/>
    </xf>
    <xf numFmtId="172" fontId="31" fillId="0" borderId="21" xfId="20" applyFont="1" applyBorder="1" applyAlignment="1" applyProtection="1">
      <alignment horizontal="center"/>
      <protection/>
    </xf>
    <xf numFmtId="172" fontId="27" fillId="0" borderId="22" xfId="20" applyFont="1" applyBorder="1" applyProtection="1">
      <alignment/>
      <protection/>
    </xf>
    <xf numFmtId="172" fontId="27" fillId="0" borderId="23" xfId="20" applyFont="1" applyBorder="1" applyProtection="1">
      <alignment/>
      <protection/>
    </xf>
    <xf numFmtId="172" fontId="27" fillId="2" borderId="22" xfId="20" applyFont="1" applyFill="1" applyBorder="1" applyAlignment="1" applyProtection="1">
      <alignment horizontal="center"/>
      <protection/>
    </xf>
    <xf numFmtId="172" fontId="27" fillId="2" borderId="23" xfId="20" applyFont="1" applyFill="1" applyBorder="1" applyAlignment="1" applyProtection="1">
      <alignment horizontal="center"/>
      <protection/>
    </xf>
    <xf numFmtId="172" fontId="29" fillId="6" borderId="39" xfId="20" applyFont="1" applyFill="1" applyBorder="1" applyAlignment="1" applyProtection="1">
      <alignment horizontal="left"/>
      <protection locked="0"/>
    </xf>
    <xf numFmtId="172" fontId="31" fillId="0" borderId="24" xfId="20" applyFont="1" applyBorder="1" applyAlignment="1" applyProtection="1">
      <alignment horizontal="center"/>
      <protection/>
    </xf>
    <xf numFmtId="0" fontId="32" fillId="0" borderId="2" xfId="0" applyFont="1" applyBorder="1" applyAlignment="1" applyProtection="1">
      <alignment/>
      <protection/>
    </xf>
    <xf numFmtId="172" fontId="29" fillId="0" borderId="2" xfId="20" applyFont="1" applyBorder="1" applyProtection="1">
      <alignment/>
      <protection/>
    </xf>
    <xf numFmtId="172" fontId="27" fillId="0" borderId="2" xfId="20" applyFont="1" applyBorder="1" applyProtection="1">
      <alignment/>
      <protection/>
    </xf>
    <xf numFmtId="172" fontId="27" fillId="0" borderId="2" xfId="20" applyFont="1" applyBorder="1">
      <alignment/>
      <protection/>
    </xf>
    <xf numFmtId="172" fontId="27" fillId="0" borderId="3" xfId="20" applyFont="1" applyBorder="1">
      <alignment/>
      <protection/>
    </xf>
    <xf numFmtId="172" fontId="31" fillId="0" borderId="25" xfId="20" applyFont="1" applyBorder="1" applyAlignment="1" applyProtection="1">
      <alignment horizontal="center"/>
      <protection/>
    </xf>
    <xf numFmtId="172" fontId="29" fillId="0" borderId="42" xfId="20" applyFont="1" applyBorder="1" applyProtection="1">
      <alignment/>
      <protection/>
    </xf>
    <xf numFmtId="172" fontId="29" fillId="0" borderId="38" xfId="20" applyFont="1" applyBorder="1" applyProtection="1">
      <alignment/>
      <protection/>
    </xf>
    <xf numFmtId="172" fontId="30" fillId="0" borderId="38" xfId="20" applyFont="1" applyBorder="1" applyProtection="1">
      <alignment/>
      <protection/>
    </xf>
    <xf numFmtId="172" fontId="30" fillId="0" borderId="26" xfId="20" applyFont="1" applyBorder="1" applyProtection="1">
      <alignment/>
      <protection/>
    </xf>
    <xf numFmtId="172" fontId="27" fillId="0" borderId="27" xfId="20" applyFont="1" applyBorder="1">
      <alignment/>
      <protection/>
    </xf>
    <xf numFmtId="172" fontId="31" fillId="0" borderId="25" xfId="20" applyFont="1" applyBorder="1" applyAlignment="1" applyProtection="1" quotePrefix="1">
      <alignment horizontal="center"/>
      <protection/>
    </xf>
    <xf numFmtId="172" fontId="29" fillId="0" borderId="41" xfId="20" applyFont="1" applyBorder="1" applyProtection="1">
      <alignment/>
      <protection/>
    </xf>
    <xf numFmtId="172" fontId="30" fillId="0" borderId="39" xfId="20" applyFont="1" applyBorder="1" applyProtection="1">
      <alignment/>
      <protection/>
    </xf>
    <xf numFmtId="172" fontId="27" fillId="0" borderId="29" xfId="20" applyFont="1" applyBorder="1" applyProtection="1">
      <alignment/>
      <protection/>
    </xf>
    <xf numFmtId="172" fontId="26" fillId="0" borderId="16" xfId="20" applyFont="1" applyBorder="1" applyAlignment="1" applyProtection="1">
      <alignment horizontal="right"/>
      <protection/>
    </xf>
    <xf numFmtId="0" fontId="28" fillId="0" borderId="30" xfId="0" applyNumberFormat="1" applyFont="1" applyBorder="1" applyAlignment="1">
      <alignment horizontal="center"/>
    </xf>
    <xf numFmtId="20" fontId="25" fillId="0" borderId="43" xfId="0" applyNumberFormat="1" applyFont="1" applyBorder="1" applyAlignment="1">
      <alignment/>
    </xf>
    <xf numFmtId="0" fontId="25" fillId="0" borderId="27" xfId="0" applyFont="1" applyBorder="1" applyAlignment="1">
      <alignment/>
    </xf>
    <xf numFmtId="172" fontId="30" fillId="0" borderId="40" xfId="20" applyFont="1" applyBorder="1" applyProtection="1">
      <alignment/>
      <protection/>
    </xf>
    <xf numFmtId="20" fontId="25" fillId="0" borderId="31" xfId="0" applyNumberFormat="1" applyFont="1" applyBorder="1" applyAlignment="1">
      <alignment/>
    </xf>
    <xf numFmtId="0" fontId="25" fillId="0" borderId="32" xfId="0" applyFont="1" applyBorder="1" applyAlignment="1">
      <alignment/>
    </xf>
    <xf numFmtId="172" fontId="29" fillId="0" borderId="42" xfId="20" applyFont="1" applyBorder="1" applyProtection="1">
      <alignment/>
      <protection/>
    </xf>
    <xf numFmtId="172" fontId="27" fillId="0" borderId="26" xfId="20" applyFont="1" applyBorder="1" applyProtection="1">
      <alignment/>
      <protection/>
    </xf>
    <xf numFmtId="172" fontId="31" fillId="0" borderId="33" xfId="20" applyFont="1" applyBorder="1" applyAlignment="1" applyProtection="1" quotePrefix="1">
      <alignment horizontal="center"/>
      <protection/>
    </xf>
    <xf numFmtId="172" fontId="29" fillId="0" borderId="37" xfId="20" applyFont="1" applyBorder="1" applyProtection="1">
      <alignment/>
      <protection/>
    </xf>
    <xf numFmtId="172" fontId="30" fillId="0" borderId="6" xfId="20" applyFont="1" applyBorder="1" applyProtection="1">
      <alignment/>
      <protection/>
    </xf>
    <xf numFmtId="172" fontId="27" fillId="0" borderId="34" xfId="20" applyFont="1" applyBorder="1" applyProtection="1">
      <alignment/>
      <protection/>
    </xf>
    <xf numFmtId="172" fontId="26" fillId="0" borderId="35" xfId="20" applyFont="1" applyBorder="1" applyAlignment="1" applyProtection="1">
      <alignment horizontal="right"/>
      <protection/>
    </xf>
    <xf numFmtId="0" fontId="28" fillId="0" borderId="36" xfId="0" applyNumberFormat="1" applyFont="1" applyBorder="1" applyAlignment="1">
      <alignment horizontal="center"/>
    </xf>
    <xf numFmtId="20" fontId="25" fillId="0" borderId="37" xfId="0" applyNumberFormat="1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2" xfId="0" applyFont="1" applyBorder="1" applyAlignment="1" applyProtection="1">
      <alignment horizontal="center"/>
      <protection locked="0"/>
    </xf>
    <xf numFmtId="0" fontId="36" fillId="0" borderId="6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right"/>
      <protection locked="0"/>
    </xf>
    <xf numFmtId="20" fontId="25" fillId="0" borderId="0" xfId="23" applyNumberFormat="1" applyFont="1" applyBorder="1">
      <alignment/>
      <protection/>
    </xf>
    <xf numFmtId="0" fontId="37" fillId="3" borderId="20" xfId="0" applyFont="1" applyFill="1" applyBorder="1" applyAlignment="1">
      <alignment/>
    </xf>
    <xf numFmtId="0" fontId="25" fillId="0" borderId="0" xfId="0" applyFont="1" applyBorder="1" applyAlignment="1">
      <alignment/>
    </xf>
    <xf numFmtId="0" fontId="37" fillId="5" borderId="0" xfId="0" applyFont="1" applyFill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5" fillId="0" borderId="28" xfId="0" applyFont="1" applyBorder="1" applyAlignment="1">
      <alignment/>
    </xf>
    <xf numFmtId="0" fontId="35" fillId="0" borderId="12" xfId="0" applyFont="1" applyBorder="1" applyAlignment="1">
      <alignment/>
    </xf>
    <xf numFmtId="0" fontId="25" fillId="0" borderId="37" xfId="0" applyFont="1" applyBorder="1" applyAlignment="1">
      <alignment/>
    </xf>
    <xf numFmtId="0" fontId="38" fillId="0" borderId="0" xfId="22" applyFont="1" applyBorder="1">
      <alignment/>
      <protection/>
    </xf>
    <xf numFmtId="0" fontId="39" fillId="0" borderId="0" xfId="19" applyFont="1" applyBorder="1">
      <alignment/>
      <protection/>
    </xf>
    <xf numFmtId="0" fontId="40" fillId="0" borderId="0" xfId="19" applyFont="1" applyBorder="1">
      <alignment/>
      <protection/>
    </xf>
    <xf numFmtId="0" fontId="39" fillId="0" borderId="0" xfId="22" applyFont="1" applyBorder="1" applyAlignment="1">
      <alignment horizontal="center"/>
      <protection/>
    </xf>
    <xf numFmtId="0" fontId="40" fillId="0" borderId="0" xfId="22" applyFont="1" applyBorder="1">
      <alignment/>
      <protection/>
    </xf>
    <xf numFmtId="0" fontId="40" fillId="7" borderId="0" xfId="21" applyFont="1" applyFill="1" applyBorder="1">
      <alignment/>
      <protection/>
    </xf>
    <xf numFmtId="49" fontId="39" fillId="0" borderId="0" xfId="22" applyNumberFormat="1" applyFont="1" applyBorder="1" applyAlignment="1">
      <alignment horizontal="center"/>
      <protection/>
    </xf>
    <xf numFmtId="0" fontId="39" fillId="0" borderId="44" xfId="22" applyFont="1" applyBorder="1" applyAlignment="1">
      <alignment horizontal="center"/>
      <protection/>
    </xf>
    <xf numFmtId="0" fontId="39" fillId="0" borderId="44" xfId="22" applyFont="1" applyBorder="1">
      <alignment/>
      <protection/>
    </xf>
    <xf numFmtId="1" fontId="39" fillId="0" borderId="0" xfId="22" applyNumberFormat="1" applyFont="1" applyBorder="1" applyAlignment="1">
      <alignment horizontal="left"/>
      <protection/>
    </xf>
    <xf numFmtId="0" fontId="38" fillId="8" borderId="0" xfId="22" applyFont="1" applyFill="1" applyBorder="1" applyProtection="1">
      <alignment/>
      <protection locked="0"/>
    </xf>
    <xf numFmtId="0" fontId="39" fillId="5" borderId="45" xfId="22" applyFont="1" applyFill="1" applyBorder="1" applyAlignment="1">
      <alignment horizontal="center"/>
      <protection/>
    </xf>
    <xf numFmtId="0" fontId="39" fillId="5" borderId="0" xfId="22" applyFont="1" applyFill="1" applyBorder="1">
      <alignment/>
      <protection/>
    </xf>
    <xf numFmtId="49" fontId="39" fillId="0" borderId="0" xfId="22" applyNumberFormat="1" applyFont="1" applyBorder="1" applyAlignment="1" applyProtection="1">
      <alignment horizontal="center"/>
      <protection locked="0"/>
    </xf>
    <xf numFmtId="0" fontId="39" fillId="5" borderId="47" xfId="22" applyFont="1" applyFill="1" applyBorder="1" applyAlignment="1">
      <alignment horizontal="center"/>
      <protection/>
    </xf>
    <xf numFmtId="0" fontId="39" fillId="5" borderId="48" xfId="22" applyFont="1" applyFill="1" applyBorder="1" applyAlignment="1">
      <alignment horizontal="left"/>
      <protection/>
    </xf>
    <xf numFmtId="0" fontId="39" fillId="5" borderId="49" xfId="22" applyFont="1" applyFill="1" applyBorder="1">
      <alignment/>
      <protection/>
    </xf>
    <xf numFmtId="49" fontId="39" fillId="0" borderId="50" xfId="22" applyNumberFormat="1" applyFont="1" applyBorder="1" applyAlignment="1" applyProtection="1">
      <alignment horizontal="center"/>
      <protection locked="0"/>
    </xf>
    <xf numFmtId="0" fontId="39" fillId="0" borderId="45" xfId="22" applyFont="1" applyBorder="1" applyAlignment="1">
      <alignment horizontal="center"/>
      <protection/>
    </xf>
    <xf numFmtId="0" fontId="39" fillId="0" borderId="0" xfId="22" applyFont="1" applyBorder="1">
      <alignment/>
      <protection/>
    </xf>
    <xf numFmtId="49" fontId="39" fillId="0" borderId="46" xfId="22" applyNumberFormat="1" applyFont="1" applyBorder="1" applyAlignment="1" applyProtection="1">
      <alignment horizontal="center"/>
      <protection locked="0"/>
    </xf>
    <xf numFmtId="0" fontId="39" fillId="0" borderId="47" xfId="22" applyFont="1" applyBorder="1" applyAlignment="1">
      <alignment horizontal="center"/>
      <protection/>
    </xf>
    <xf numFmtId="0" fontId="39" fillId="0" borderId="48" xfId="22" applyFont="1" applyBorder="1">
      <alignment/>
      <protection/>
    </xf>
    <xf numFmtId="49" fontId="39" fillId="0" borderId="51" xfId="22" applyNumberFormat="1" applyFont="1" applyBorder="1" applyAlignment="1" applyProtection="1">
      <alignment horizontal="center"/>
      <protection locked="0"/>
    </xf>
    <xf numFmtId="0" fontId="39" fillId="5" borderId="46" xfId="22" applyFont="1" applyFill="1" applyBorder="1">
      <alignment/>
      <protection/>
    </xf>
    <xf numFmtId="49" fontId="25" fillId="0" borderId="0" xfId="22" applyNumberFormat="1" applyFont="1" applyBorder="1" applyAlignment="1" applyProtection="1">
      <alignment horizontal="center"/>
      <protection locked="0"/>
    </xf>
    <xf numFmtId="49" fontId="25" fillId="0" borderId="53" xfId="22" applyNumberFormat="1" applyFont="1" applyBorder="1" applyAlignment="1" applyProtection="1">
      <alignment horizontal="center"/>
      <protection locked="0"/>
    </xf>
    <xf numFmtId="0" fontId="39" fillId="0" borderId="46" xfId="22" applyFont="1" applyBorder="1">
      <alignment/>
      <protection/>
    </xf>
    <xf numFmtId="49" fontId="25" fillId="0" borderId="54" xfId="22" applyNumberFormat="1" applyFont="1" applyBorder="1" applyAlignment="1" applyProtection="1">
      <alignment horizontal="center"/>
      <protection locked="0"/>
    </xf>
    <xf numFmtId="49" fontId="25" fillId="0" borderId="46" xfId="22" applyNumberFormat="1" applyFont="1" applyBorder="1" applyAlignment="1" applyProtection="1">
      <alignment horizontal="center"/>
      <protection locked="0"/>
    </xf>
    <xf numFmtId="0" fontId="39" fillId="0" borderId="49" xfId="22" applyFont="1" applyBorder="1">
      <alignment/>
      <protection/>
    </xf>
    <xf numFmtId="49" fontId="25" fillId="0" borderId="50" xfId="22" applyNumberFormat="1" applyFont="1" applyBorder="1" applyAlignment="1" applyProtection="1">
      <alignment horizontal="center"/>
      <protection locked="0"/>
    </xf>
    <xf numFmtId="49" fontId="25" fillId="0" borderId="51" xfId="22" applyNumberFormat="1" applyFont="1" applyBorder="1" applyAlignment="1" applyProtection="1">
      <alignment horizontal="center"/>
      <protection locked="0"/>
    </xf>
    <xf numFmtId="0" fontId="39" fillId="0" borderId="47" xfId="22" applyNumberFormat="1" applyFont="1" applyBorder="1" applyAlignment="1">
      <alignment horizontal="center"/>
      <protection/>
    </xf>
    <xf numFmtId="0" fontId="38" fillId="0" borderId="0" xfId="22" applyFont="1" applyBorder="1" applyProtection="1">
      <alignment/>
      <protection locked="0"/>
    </xf>
    <xf numFmtId="0" fontId="39" fillId="0" borderId="52" xfId="22" applyFont="1" applyBorder="1" applyAlignment="1">
      <alignment horizontal="center"/>
      <protection/>
    </xf>
    <xf numFmtId="0" fontId="39" fillId="0" borderId="52" xfId="22" applyFont="1" applyBorder="1">
      <alignment/>
      <protection/>
    </xf>
    <xf numFmtId="49" fontId="25" fillId="0" borderId="57" xfId="22" applyNumberFormat="1" applyFont="1" applyBorder="1" applyAlignment="1" applyProtection="1">
      <alignment horizontal="center"/>
      <protection locked="0"/>
    </xf>
    <xf numFmtId="0" fontId="39" fillId="0" borderId="58" xfId="19" applyFont="1" applyBorder="1">
      <alignment/>
      <protection/>
    </xf>
    <xf numFmtId="49" fontId="25" fillId="0" borderId="0" xfId="19" applyNumberFormat="1" applyFont="1" applyBorder="1" applyAlignment="1">
      <alignment horizontal="center"/>
      <protection/>
    </xf>
    <xf numFmtId="0" fontId="38" fillId="0" borderId="0" xfId="22" applyFont="1" applyBorder="1" applyAlignment="1">
      <alignment horizontal="center"/>
      <protection/>
    </xf>
    <xf numFmtId="20" fontId="41" fillId="0" borderId="0" xfId="22" applyNumberFormat="1" applyFont="1" applyBorder="1">
      <alignment/>
      <protection/>
    </xf>
    <xf numFmtId="1" fontId="38" fillId="0" borderId="0" xfId="22" applyNumberFormat="1" applyFont="1" applyBorder="1" applyAlignment="1">
      <alignment horizontal="left"/>
      <protection/>
    </xf>
    <xf numFmtId="1" fontId="38" fillId="0" borderId="0" xfId="22" applyNumberFormat="1" applyFont="1" applyBorder="1" applyAlignment="1">
      <alignment horizontal="center"/>
      <protection/>
    </xf>
    <xf numFmtId="1" fontId="41" fillId="0" borderId="0" xfId="22" applyNumberFormat="1" applyFont="1" applyBorder="1" applyAlignment="1">
      <alignment horizontal="center"/>
      <protection/>
    </xf>
    <xf numFmtId="0" fontId="0" fillId="0" borderId="59" xfId="0" applyBorder="1" applyAlignment="1">
      <alignment/>
    </xf>
    <xf numFmtId="0" fontId="7" fillId="0" borderId="57" xfId="0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7" xfId="0" applyBorder="1" applyAlignment="1" applyProtection="1">
      <alignment/>
      <protection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4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0" fillId="0" borderId="46" xfId="0" applyBorder="1" applyAlignment="1">
      <alignment/>
    </xf>
    <xf numFmtId="2" fontId="8" fillId="0" borderId="60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 applyProtection="1">
      <alignment horizontal="left" vertical="center" indent="2"/>
      <protection locked="0"/>
    </xf>
    <xf numFmtId="2" fontId="24" fillId="0" borderId="62" xfId="0" applyNumberFormat="1" applyFont="1" applyFill="1" applyBorder="1" applyAlignment="1">
      <alignment horizontal="center"/>
    </xf>
    <xf numFmtId="0" fontId="1" fillId="0" borderId="61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center"/>
    </xf>
    <xf numFmtId="2" fontId="24" fillId="0" borderId="63" xfId="0" applyNumberFormat="1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 horizontal="left"/>
    </xf>
    <xf numFmtId="2" fontId="45" fillId="0" borderId="12" xfId="0" applyNumberFormat="1" applyFont="1" applyFill="1" applyBorder="1" applyAlignment="1" applyProtection="1">
      <alignment horizontal="left"/>
      <protection locked="0"/>
    </xf>
    <xf numFmtId="0" fontId="0" fillId="0" borderId="65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1" fillId="0" borderId="6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4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/>
      <protection/>
    </xf>
    <xf numFmtId="0" fontId="1" fillId="0" borderId="66" xfId="0" applyFont="1" applyBorder="1" applyAlignment="1" applyProtection="1">
      <alignment horizontal="center"/>
      <protection/>
    </xf>
    <xf numFmtId="0" fontId="24" fillId="0" borderId="66" xfId="0" applyFont="1" applyBorder="1" applyAlignment="1" applyProtection="1">
      <alignment horizontal="center"/>
      <protection/>
    </xf>
    <xf numFmtId="0" fontId="24" fillId="0" borderId="67" xfId="0" applyFont="1" applyBorder="1" applyAlignment="1" applyProtection="1">
      <alignment horizontal="center"/>
      <protection/>
    </xf>
    <xf numFmtId="0" fontId="46" fillId="0" borderId="12" xfId="0" applyFont="1" applyBorder="1" applyAlignment="1">
      <alignment horizontal="center"/>
    </xf>
    <xf numFmtId="0" fontId="1" fillId="0" borderId="40" xfId="0" applyNumberFormat="1" applyFont="1" applyBorder="1" applyAlignment="1" applyProtection="1">
      <alignment/>
      <protection/>
    </xf>
    <xf numFmtId="172" fontId="1" fillId="6" borderId="66" xfId="0" applyNumberFormat="1" applyFont="1" applyFill="1" applyBorder="1" applyAlignment="1" applyProtection="1">
      <alignment horizontal="center"/>
      <protection locked="0"/>
    </xf>
    <xf numFmtId="172" fontId="1" fillId="6" borderId="66" xfId="0" applyNumberFormat="1" applyFont="1" applyFill="1" applyBorder="1" applyAlignment="1" applyProtection="1" quotePrefix="1">
      <alignment horizontal="center"/>
      <protection locked="0"/>
    </xf>
    <xf numFmtId="0" fontId="1" fillId="0" borderId="43" xfId="0" applyFont="1" applyBorder="1" applyAlignment="1" applyProtection="1">
      <alignment horizontal="center"/>
      <protection/>
    </xf>
    <xf numFmtId="0" fontId="1" fillId="0" borderId="68" xfId="0" applyNumberFormat="1" applyFont="1" applyBorder="1" applyAlignment="1">
      <alignment horizontal="center"/>
    </xf>
    <xf numFmtId="0" fontId="24" fillId="0" borderId="16" xfId="0" applyFont="1" applyFill="1" applyBorder="1" applyAlignment="1" applyProtection="1">
      <alignment horizontal="center"/>
      <protection/>
    </xf>
    <xf numFmtId="0" fontId="24" fillId="0" borderId="69" xfId="0" applyFont="1" applyFill="1" applyBorder="1" applyAlignment="1" applyProtection="1">
      <alignment horizontal="center"/>
      <protection/>
    </xf>
    <xf numFmtId="172" fontId="1" fillId="6" borderId="64" xfId="0" applyNumberFormat="1" applyFont="1" applyFill="1" applyBorder="1" applyAlignment="1" applyProtection="1">
      <alignment horizontal="center"/>
      <protection locked="0"/>
    </xf>
    <xf numFmtId="0" fontId="46" fillId="0" borderId="53" xfId="0" applyFont="1" applyBorder="1" applyAlignment="1">
      <alignment horizontal="center"/>
    </xf>
    <xf numFmtId="0" fontId="1" fillId="0" borderId="70" xfId="0" applyNumberFormat="1" applyFont="1" applyBorder="1" applyAlignment="1" applyProtection="1">
      <alignment/>
      <protection/>
    </xf>
    <xf numFmtId="172" fontId="1" fillId="6" borderId="71" xfId="0" applyNumberFormat="1" applyFont="1" applyFill="1" applyBorder="1" applyAlignment="1" applyProtection="1">
      <alignment horizontal="center"/>
      <protection locked="0"/>
    </xf>
    <xf numFmtId="0" fontId="8" fillId="0" borderId="40" xfId="0" applyNumberFormat="1" applyFont="1" applyBorder="1" applyAlignment="1" applyProtection="1">
      <alignment/>
      <protection/>
    </xf>
    <xf numFmtId="0" fontId="1" fillId="0" borderId="70" xfId="0" applyNumberFormat="1" applyFont="1" applyBorder="1" applyAlignment="1" applyProtection="1">
      <alignment horizontal="left"/>
      <protection/>
    </xf>
    <xf numFmtId="172" fontId="1" fillId="6" borderId="66" xfId="0" applyNumberFormat="1" applyFont="1" applyFill="1" applyBorder="1" applyAlignment="1" applyProtection="1">
      <alignment horizontal="center" vertical="center"/>
      <protection locked="0"/>
    </xf>
    <xf numFmtId="172" fontId="1" fillId="6" borderId="71" xfId="0" applyNumberFormat="1" applyFont="1" applyFill="1" applyBorder="1" applyAlignment="1" applyProtection="1">
      <alignment horizontal="center" vertical="center"/>
      <protection locked="0"/>
    </xf>
    <xf numFmtId="172" fontId="1" fillId="6" borderId="64" xfId="0" applyNumberFormat="1" applyFont="1" applyFill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/>
      <protection/>
    </xf>
    <xf numFmtId="172" fontId="1" fillId="6" borderId="72" xfId="0" applyNumberFormat="1" applyFont="1" applyFill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/>
      <protection/>
    </xf>
    <xf numFmtId="0" fontId="0" fillId="0" borderId="40" xfId="0" applyBorder="1" applyAlignment="1">
      <alignment/>
    </xf>
    <xf numFmtId="0" fontId="1" fillId="0" borderId="73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7" fillId="9" borderId="75" xfId="0" applyFont="1" applyFill="1" applyBorder="1" applyAlignment="1" applyProtection="1">
      <alignment horizontal="center"/>
      <protection/>
    </xf>
    <xf numFmtId="0" fontId="7" fillId="9" borderId="76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2" xfId="0" applyBorder="1" applyAlignment="1">
      <alignment/>
    </xf>
    <xf numFmtId="0" fontId="0" fillId="0" borderId="50" xfId="0" applyFill="1" applyBorder="1" applyAlignment="1" applyProtection="1">
      <alignment/>
      <protection locked="0"/>
    </xf>
    <xf numFmtId="0" fontId="22" fillId="0" borderId="77" xfId="0" applyFont="1" applyFill="1" applyBorder="1" applyAlignment="1" applyProtection="1">
      <alignment horizontal="left" vertical="center" indent="2"/>
      <protection locked="0"/>
    </xf>
    <xf numFmtId="0" fontId="0" fillId="0" borderId="51" xfId="0" applyBorder="1" applyAlignment="1">
      <alignment/>
    </xf>
    <xf numFmtId="0" fontId="4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6" fillId="0" borderId="2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72" fontId="27" fillId="6" borderId="17" xfId="20" applyFont="1" applyFill="1" applyBorder="1" applyAlignment="1" applyProtection="1">
      <alignment horizontal="center"/>
      <protection locked="0"/>
    </xf>
    <xf numFmtId="172" fontId="27" fillId="0" borderId="61" xfId="20" applyFont="1" applyBorder="1" applyAlignment="1">
      <alignment horizontal="center"/>
      <protection/>
    </xf>
    <xf numFmtId="172" fontId="27" fillId="6" borderId="17" xfId="20" applyFont="1" applyFill="1" applyBorder="1" applyAlignment="1" applyProtection="1" quotePrefix="1">
      <alignment horizontal="center"/>
      <protection locked="0"/>
    </xf>
    <xf numFmtId="172" fontId="27" fillId="6" borderId="7" xfId="20" applyFont="1" applyFill="1" applyBorder="1" applyAlignment="1" applyProtection="1">
      <alignment horizontal="center"/>
      <protection locked="0"/>
    </xf>
    <xf numFmtId="172" fontId="27" fillId="0" borderId="80" xfId="20" applyFont="1" applyBorder="1" applyAlignment="1">
      <alignment horizontal="center"/>
      <protection/>
    </xf>
    <xf numFmtId="172" fontId="27" fillId="6" borderId="42" xfId="20" applyFont="1" applyFill="1" applyBorder="1" applyAlignment="1" applyProtection="1">
      <alignment horizontal="center"/>
      <protection locked="0"/>
    </xf>
    <xf numFmtId="172" fontId="27" fillId="0" borderId="26" xfId="20" applyFont="1" applyBorder="1" applyAlignment="1">
      <alignment horizontal="center"/>
      <protection/>
    </xf>
    <xf numFmtId="172" fontId="27" fillId="6" borderId="41" xfId="20" applyFont="1" applyFill="1" applyBorder="1" applyAlignment="1" applyProtection="1">
      <alignment horizontal="center"/>
      <protection locked="0"/>
    </xf>
    <xf numFmtId="172" fontId="27" fillId="0" borderId="29" xfId="20" applyFont="1" applyBorder="1" applyAlignment="1">
      <alignment horizontal="center"/>
      <protection/>
    </xf>
    <xf numFmtId="172" fontId="27" fillId="6" borderId="41" xfId="20" applyFont="1" applyFill="1" applyBorder="1" applyAlignment="1" applyProtection="1" quotePrefix="1">
      <alignment horizontal="center"/>
      <protection locked="0"/>
    </xf>
    <xf numFmtId="172" fontId="34" fillId="6" borderId="41" xfId="20" applyFont="1" applyFill="1" applyBorder="1" applyAlignment="1" applyProtection="1">
      <alignment horizontal="center"/>
      <protection locked="0"/>
    </xf>
    <xf numFmtId="172" fontId="34" fillId="0" borderId="29" xfId="20" applyFont="1" applyBorder="1" applyAlignment="1">
      <alignment horizontal="center"/>
      <protection/>
    </xf>
    <xf numFmtId="172" fontId="26" fillId="0" borderId="14" xfId="20" applyFont="1" applyBorder="1" applyAlignment="1">
      <alignment horizontal="center"/>
      <protection/>
    </xf>
    <xf numFmtId="172" fontId="26" fillId="0" borderId="81" xfId="20" applyFont="1" applyBorder="1" applyAlignment="1">
      <alignment horizontal="center"/>
      <protection/>
    </xf>
    <xf numFmtId="172" fontId="30" fillId="0" borderId="42" xfId="20" applyFont="1" applyBorder="1" applyAlignment="1" applyProtection="1" quotePrefix="1">
      <alignment horizontal="center"/>
      <protection/>
    </xf>
    <xf numFmtId="172" fontId="30" fillId="0" borderId="26" xfId="20" applyFont="1" applyBorder="1" applyAlignment="1" applyProtection="1">
      <alignment horizontal="center"/>
      <protection/>
    </xf>
    <xf numFmtId="172" fontId="30" fillId="0" borderId="17" xfId="20" applyFont="1" applyBorder="1" applyAlignment="1">
      <alignment horizontal="center"/>
      <protection/>
    </xf>
    <xf numFmtId="0" fontId="33" fillId="0" borderId="61" xfId="0" applyFont="1" applyBorder="1" applyAlignment="1">
      <alignment horizontal="center"/>
    </xf>
    <xf numFmtId="172" fontId="30" fillId="0" borderId="42" xfId="20" applyFont="1" applyBorder="1" applyAlignment="1" applyProtection="1">
      <alignment horizontal="center"/>
      <protection/>
    </xf>
    <xf numFmtId="172" fontId="30" fillId="0" borderId="82" xfId="20" applyFont="1" applyBorder="1" applyAlignment="1" applyProtection="1">
      <alignment horizontal="center"/>
      <protection/>
    </xf>
    <xf numFmtId="172" fontId="30" fillId="0" borderId="11" xfId="20" applyFont="1" applyBorder="1" applyAlignment="1">
      <alignment horizontal="center"/>
      <protection/>
    </xf>
    <xf numFmtId="172" fontId="30" fillId="0" borderId="82" xfId="20" applyFont="1" applyBorder="1" applyAlignment="1">
      <alignment horizontal="center"/>
      <protection/>
    </xf>
    <xf numFmtId="172" fontId="30" fillId="0" borderId="3" xfId="20" applyFont="1" applyBorder="1" applyAlignment="1">
      <alignment horizontal="center"/>
      <protection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6" fillId="0" borderId="6" xfId="0" applyFont="1" applyBorder="1" applyAlignment="1" applyProtection="1">
      <alignment horizontal="center"/>
      <protection locked="0"/>
    </xf>
    <xf numFmtId="0" fontId="25" fillId="0" borderId="6" xfId="0" applyFont="1" applyBorder="1" applyAlignment="1">
      <alignment horizontal="center"/>
    </xf>
    <xf numFmtId="0" fontId="25" fillId="0" borderId="83" xfId="0" applyFont="1" applyBorder="1" applyAlignment="1">
      <alignment horizontal="center"/>
    </xf>
    <xf numFmtId="173" fontId="27" fillId="0" borderId="84" xfId="0" applyNumberFormat="1" applyFont="1" applyBorder="1" applyAlignment="1" applyProtection="1">
      <alignment horizontal="center"/>
      <protection locked="0"/>
    </xf>
    <xf numFmtId="173" fontId="28" fillId="0" borderId="6" xfId="0" applyNumberFormat="1" applyFont="1" applyBorder="1" applyAlignment="1">
      <alignment horizontal="left"/>
    </xf>
    <xf numFmtId="173" fontId="28" fillId="0" borderId="80" xfId="0" applyNumberFormat="1" applyFont="1" applyBorder="1" applyAlignment="1">
      <alignment horizontal="left"/>
    </xf>
    <xf numFmtId="20" fontId="26" fillId="0" borderId="6" xfId="0" applyNumberFormat="1" applyFont="1" applyBorder="1" applyAlignment="1" quotePrefix="1">
      <alignment horizontal="left"/>
    </xf>
    <xf numFmtId="0" fontId="25" fillId="0" borderId="6" xfId="0" applyFont="1" applyBorder="1" applyAlignment="1">
      <alignment horizontal="left"/>
    </xf>
    <xf numFmtId="0" fontId="25" fillId="0" borderId="83" xfId="0" applyFont="1" applyBorder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25" fillId="0" borderId="2" xfId="0" applyFont="1" applyBorder="1" applyAlignment="1">
      <alignment/>
    </xf>
    <xf numFmtId="0" fontId="25" fillId="0" borderId="85" xfId="0" applyFont="1" applyBorder="1" applyAlignment="1">
      <alignment/>
    </xf>
    <xf numFmtId="172" fontId="9" fillId="0" borderId="82" xfId="20" applyFont="1" applyBorder="1" applyAlignment="1" applyProtection="1">
      <alignment horizontal="center"/>
      <protection/>
    </xf>
    <xf numFmtId="172" fontId="10" fillId="0" borderId="11" xfId="20" applyFont="1" applyBorder="1" applyAlignment="1">
      <alignment horizontal="center"/>
      <protection/>
    </xf>
    <xf numFmtId="172" fontId="10" fillId="0" borderId="82" xfId="20" applyFont="1" applyBorder="1" applyAlignment="1">
      <alignment horizontal="center"/>
      <protection/>
    </xf>
    <xf numFmtId="172" fontId="10" fillId="0" borderId="3" xfId="20" applyFont="1" applyBorder="1" applyAlignment="1">
      <alignment horizontal="center"/>
      <protection/>
    </xf>
    <xf numFmtId="0" fontId="5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85" xfId="0" applyBorder="1" applyAlignment="1">
      <alignment/>
    </xf>
    <xf numFmtId="172" fontId="6" fillId="0" borderId="14" xfId="20" applyFont="1" applyBorder="1" applyAlignment="1">
      <alignment horizontal="center"/>
      <protection/>
    </xf>
    <xf numFmtId="172" fontId="6" fillId="0" borderId="81" xfId="20" applyFont="1" applyBorder="1" applyAlignment="1">
      <alignment horizontal="center"/>
      <protection/>
    </xf>
    <xf numFmtId="172" fontId="9" fillId="0" borderId="42" xfId="20" applyFont="1" applyBorder="1" applyAlignment="1" applyProtection="1" quotePrefix="1">
      <alignment horizontal="center"/>
      <protection/>
    </xf>
    <xf numFmtId="172" fontId="9" fillId="0" borderId="26" xfId="20" applyFont="1" applyBorder="1" applyAlignment="1" applyProtection="1">
      <alignment horizontal="center"/>
      <protection/>
    </xf>
    <xf numFmtId="172" fontId="10" fillId="0" borderId="17" xfId="20" applyFont="1" applyBorder="1" applyAlignment="1">
      <alignment horizontal="center"/>
      <protection/>
    </xf>
    <xf numFmtId="0" fontId="1" fillId="0" borderId="61" xfId="0" applyFont="1" applyBorder="1" applyAlignment="1">
      <alignment horizontal="center"/>
    </xf>
    <xf numFmtId="172" fontId="4" fillId="6" borderId="41" xfId="20" applyFont="1" applyFill="1" applyBorder="1" applyAlignment="1" applyProtection="1" quotePrefix="1">
      <alignment horizontal="center"/>
      <protection locked="0"/>
    </xf>
    <xf numFmtId="172" fontId="2" fillId="0" borderId="29" xfId="20" applyBorder="1" applyAlignment="1">
      <alignment horizontal="center"/>
      <protection/>
    </xf>
    <xf numFmtId="172" fontId="4" fillId="6" borderId="17" xfId="20" applyFont="1" applyFill="1" applyBorder="1" applyAlignment="1" applyProtection="1">
      <alignment horizontal="center"/>
      <protection locked="0"/>
    </xf>
    <xf numFmtId="172" fontId="2" fillId="0" borderId="61" xfId="20" applyBorder="1" applyAlignment="1">
      <alignment horizontal="center"/>
      <protection/>
    </xf>
    <xf numFmtId="172" fontId="4" fillId="6" borderId="42" xfId="20" applyFont="1" applyFill="1" applyBorder="1" applyAlignment="1" applyProtection="1">
      <alignment horizontal="center"/>
      <protection locked="0"/>
    </xf>
    <xf numFmtId="172" fontId="2" fillId="0" borderId="26" xfId="20" applyBorder="1" applyAlignment="1">
      <alignment horizontal="center"/>
      <protection/>
    </xf>
    <xf numFmtId="172" fontId="9" fillId="0" borderId="42" xfId="20" applyFont="1" applyBorder="1" applyAlignment="1" applyProtection="1">
      <alignment horizontal="center"/>
      <protection/>
    </xf>
    <xf numFmtId="172" fontId="13" fillId="6" borderId="41" xfId="20" applyFont="1" applyFill="1" applyBorder="1" applyAlignment="1" applyProtection="1">
      <alignment horizontal="center"/>
      <protection locked="0"/>
    </xf>
    <xf numFmtId="172" fontId="14" fillId="0" borderId="29" xfId="20" applyFont="1" applyBorder="1" applyAlignment="1">
      <alignment horizontal="center"/>
      <protection/>
    </xf>
    <xf numFmtId="172" fontId="4" fillId="6" borderId="41" xfId="20" applyFont="1" applyFill="1" applyBorder="1" applyAlignment="1" applyProtection="1">
      <alignment horizontal="center"/>
      <protection locked="0"/>
    </xf>
    <xf numFmtId="172" fontId="4" fillId="6" borderId="7" xfId="20" applyFont="1" applyFill="1" applyBorder="1" applyAlignment="1" applyProtection="1">
      <alignment horizontal="center"/>
      <protection locked="0"/>
    </xf>
    <xf numFmtId="172" fontId="2" fillId="0" borderId="80" xfId="20" applyBorder="1" applyAlignment="1">
      <alignment horizontal="center"/>
      <protection/>
    </xf>
    <xf numFmtId="172" fontId="4" fillId="6" borderId="17" xfId="20" applyFont="1" applyFill="1" applyBorder="1" applyAlignment="1" applyProtection="1" quotePrefix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83" xfId="0" applyBorder="1" applyAlignment="1">
      <alignment horizontal="center"/>
    </xf>
    <xf numFmtId="173" fontId="4" fillId="0" borderId="84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173" fontId="7" fillId="0" borderId="6" xfId="0" applyNumberFormat="1" applyFont="1" applyBorder="1" applyAlignment="1">
      <alignment horizontal="left"/>
    </xf>
    <xf numFmtId="173" fontId="7" fillId="0" borderId="80" xfId="0" applyNumberFormat="1" applyFont="1" applyBorder="1" applyAlignment="1">
      <alignment horizontal="left"/>
    </xf>
    <xf numFmtId="20" fontId="6" fillId="0" borderId="6" xfId="0" applyNumberFormat="1" applyFont="1" applyBorder="1" applyAlignment="1" quotePrefix="1">
      <alignment horizontal="left"/>
    </xf>
    <xf numFmtId="0" fontId="0" fillId="0" borderId="6" xfId="0" applyBorder="1" applyAlignment="1">
      <alignment horizontal="left"/>
    </xf>
    <xf numFmtId="0" fontId="0" fillId="0" borderId="83" xfId="0" applyBorder="1" applyAlignment="1">
      <alignment horizontal="left"/>
    </xf>
    <xf numFmtId="172" fontId="30" fillId="0" borderId="11" xfId="20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2" fillId="0" borderId="0" xfId="19" applyFont="1" applyAlignment="1">
      <alignment/>
      <protection/>
    </xf>
    <xf numFmtId="0" fontId="1" fillId="0" borderId="0" xfId="19" applyAlignment="1">
      <alignment/>
      <protection/>
    </xf>
    <xf numFmtId="0" fontId="22" fillId="8" borderId="0" xfId="19" applyFont="1" applyFill="1" applyAlignment="1" applyProtection="1">
      <alignment/>
      <protection locked="0"/>
    </xf>
    <xf numFmtId="0" fontId="1" fillId="8" borderId="0" xfId="19" applyFill="1" applyAlignment="1" applyProtection="1">
      <alignment/>
      <protection locked="0"/>
    </xf>
    <xf numFmtId="14" fontId="22" fillId="0" borderId="0" xfId="19" applyNumberFormat="1" applyFont="1" applyAlignment="1">
      <alignment horizontal="left"/>
      <protection/>
    </xf>
    <xf numFmtId="14" fontId="1" fillId="0" borderId="0" xfId="19" applyNumberFormat="1" applyAlignment="1">
      <alignment horizontal="left"/>
      <protection/>
    </xf>
    <xf numFmtId="0" fontId="37" fillId="0" borderId="78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0" fontId="40" fillId="0" borderId="0" xfId="19" applyFont="1" applyBorder="1" applyAlignment="1">
      <alignment/>
      <protection/>
    </xf>
    <xf numFmtId="0" fontId="33" fillId="0" borderId="0" xfId="19" applyFont="1" applyBorder="1" applyAlignment="1">
      <alignment/>
      <protection/>
    </xf>
    <xf numFmtId="0" fontId="40" fillId="8" borderId="0" xfId="19" applyFont="1" applyFill="1" applyBorder="1" applyAlignment="1" applyProtection="1">
      <alignment/>
      <protection locked="0"/>
    </xf>
    <xf numFmtId="0" fontId="33" fillId="8" borderId="0" xfId="19" applyFont="1" applyFill="1" applyBorder="1" applyAlignment="1" applyProtection="1">
      <alignment/>
      <protection locked="0"/>
    </xf>
    <xf numFmtId="14" fontId="40" fillId="0" borderId="0" xfId="19" applyNumberFormat="1" applyFont="1" applyBorder="1" applyAlignment="1">
      <alignment horizontal="left"/>
      <protection/>
    </xf>
    <xf numFmtId="14" fontId="33" fillId="0" borderId="0" xfId="19" applyNumberFormat="1" applyFont="1" applyBorder="1" applyAlignment="1">
      <alignment horizontal="left"/>
      <protection/>
    </xf>
    <xf numFmtId="0" fontId="22" fillId="3" borderId="44" xfId="0" applyFont="1" applyFill="1" applyBorder="1" applyAlignment="1" applyProtection="1">
      <alignment horizontal="left" vertical="center" indent="2"/>
      <protection/>
    </xf>
    <xf numFmtId="0" fontId="0" fillId="3" borderId="44" xfId="0" applyFill="1" applyBorder="1" applyAlignment="1">
      <alignment horizontal="left" vertical="center" indent="2"/>
    </xf>
    <xf numFmtId="0" fontId="0" fillId="3" borderId="86" xfId="0" applyFill="1" applyBorder="1" applyAlignment="1">
      <alignment horizontal="left" vertical="center" indent="2"/>
    </xf>
    <xf numFmtId="0" fontId="1" fillId="6" borderId="17" xfId="0" applyFont="1" applyFill="1" applyBorder="1" applyAlignment="1" applyProtection="1">
      <alignment horizontal="left"/>
      <protection locked="0"/>
    </xf>
    <xf numFmtId="0" fontId="0" fillId="6" borderId="61" xfId="0" applyFill="1" applyBorder="1" applyAlignment="1" applyProtection="1">
      <alignment/>
      <protection locked="0"/>
    </xf>
    <xf numFmtId="0" fontId="24" fillId="6" borderId="17" xfId="0" applyFont="1" applyFill="1" applyBorder="1" applyAlignment="1" applyProtection="1">
      <alignment horizontal="left" vertical="center" indent="2"/>
      <protection locked="0"/>
    </xf>
    <xf numFmtId="0" fontId="1" fillId="0" borderId="40" xfId="0" applyFont="1" applyBorder="1" applyAlignment="1" applyProtection="1">
      <alignment horizontal="left" vertical="center" indent="2"/>
      <protection locked="0"/>
    </xf>
    <xf numFmtId="0" fontId="1" fillId="0" borderId="69" xfId="0" applyFont="1" applyBorder="1" applyAlignment="1" applyProtection="1">
      <alignment horizontal="left" vertical="center" indent="2"/>
      <protection locked="0"/>
    </xf>
    <xf numFmtId="49" fontId="1" fillId="6" borderId="17" xfId="0" applyNumberFormat="1" applyFont="1" applyFill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69" xfId="0" applyFont="1" applyBorder="1" applyAlignment="1" applyProtection="1">
      <alignment/>
      <protection locked="0"/>
    </xf>
    <xf numFmtId="0" fontId="1" fillId="6" borderId="61" xfId="0" applyFont="1" applyFill="1" applyBorder="1" applyAlignment="1" applyProtection="1">
      <alignment horizontal="left" vertical="center" indent="2"/>
      <protection locked="0"/>
    </xf>
    <xf numFmtId="0" fontId="3" fillId="0" borderId="17" xfId="0" applyFont="1" applyBorder="1" applyAlignment="1" applyProtection="1">
      <alignment horizontal="center"/>
      <protection/>
    </xf>
    <xf numFmtId="0" fontId="0" fillId="0" borderId="61" xfId="0" applyBorder="1" applyAlignment="1">
      <alignment horizontal="center"/>
    </xf>
    <xf numFmtId="14" fontId="24" fillId="6" borderId="40" xfId="0" applyNumberFormat="1" applyFont="1" applyFill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69" xfId="0" applyFont="1" applyBorder="1" applyAlignment="1" applyProtection="1">
      <alignment horizontal="left"/>
      <protection locked="0"/>
    </xf>
    <xf numFmtId="0" fontId="24" fillId="6" borderId="40" xfId="0" applyFont="1" applyFill="1" applyBorder="1" applyAlignment="1" applyProtection="1">
      <alignment/>
      <protection locked="0"/>
    </xf>
  </cellXfs>
  <cellStyles count="15">
    <cellStyle name="Normal" xfId="0"/>
    <cellStyle name="Followed Hyperlink" xfId="15"/>
    <cellStyle name="Comma" xfId="16"/>
    <cellStyle name="Hyperlink" xfId="17"/>
    <cellStyle name="Määrittämätön" xfId="18"/>
    <cellStyle name="Normaali_kaaviopohjat11_050125" xfId="19"/>
    <cellStyle name="Normaali_LohkoKaavio_4-5_makrot" xfId="20"/>
    <cellStyle name="Normaali_Mj-12" xfId="21"/>
    <cellStyle name="Normaali_Mj-17joukkue98" xfId="22"/>
    <cellStyle name="Normaali_SM ilmjaettu (version 1)" xfId="23"/>
    <cellStyle name="Pilkku_Mj-10" xfId="24"/>
    <cellStyle name="Percent" xfId="25"/>
    <cellStyle name="Comma [0]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Z239"/>
  <sheetViews>
    <sheetView zoomScale="75" zoomScaleNormal="75" workbookViewId="0" topLeftCell="A118">
      <selection activeCell="L143" sqref="L143:M143"/>
    </sheetView>
  </sheetViews>
  <sheetFormatPr defaultColWidth="8.88671875" defaultRowHeight="15"/>
  <cols>
    <col min="1" max="1" width="3.5546875" style="0" customWidth="1"/>
    <col min="2" max="2" width="13.10546875" style="0" customWidth="1"/>
    <col min="3" max="3" width="9.5546875" style="0" customWidth="1"/>
    <col min="4" max="4" width="3.21484375" style="0" customWidth="1"/>
    <col min="5" max="14" width="2.99609375" style="0" customWidth="1"/>
    <col min="15" max="15" width="3.10546875" style="0" customWidth="1"/>
    <col min="16" max="16" width="4.3359375" style="0" customWidth="1"/>
    <col min="17" max="17" width="2.10546875" style="0" hidden="1" customWidth="1"/>
    <col min="18" max="18" width="5.10546875" style="0" customWidth="1"/>
    <col min="19" max="19" width="3.4453125" style="0" customWidth="1"/>
    <col min="20" max="20" width="6.77734375" style="0" customWidth="1"/>
    <col min="21" max="21" width="6.10546875" style="0" customWidth="1"/>
    <col min="22" max="22" width="6.21484375" style="0" customWidth="1"/>
    <col min="23" max="24" width="3.10546875" style="0" customWidth="1"/>
    <col min="25" max="25" width="2.77734375" style="0" customWidth="1"/>
    <col min="26" max="26" width="9.21484375" style="0" customWidth="1"/>
    <col min="27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2:19" ht="16.5" thickTop="1">
      <c r="B1" s="4" t="s">
        <v>69</v>
      </c>
      <c r="C1" s="3"/>
      <c r="D1" s="5"/>
      <c r="E1" s="5"/>
      <c r="F1" s="6"/>
      <c r="G1" s="5"/>
      <c r="H1" s="7" t="s">
        <v>3</v>
      </c>
      <c r="I1" s="8"/>
      <c r="J1" s="391" t="s">
        <v>68</v>
      </c>
      <c r="K1" s="392"/>
      <c r="L1" s="392"/>
      <c r="M1" s="393"/>
      <c r="N1" s="9" t="s">
        <v>4</v>
      </c>
      <c r="O1" s="10"/>
      <c r="P1" s="424" t="s">
        <v>40</v>
      </c>
      <c r="Q1" s="425"/>
      <c r="R1" s="425"/>
      <c r="S1" s="426"/>
    </row>
    <row r="2" spans="1:19" ht="16.5" thickBot="1">
      <c r="A2" s="11"/>
      <c r="B2" s="12" t="s">
        <v>39</v>
      </c>
      <c r="C2" s="13" t="s">
        <v>5</v>
      </c>
      <c r="D2" s="413">
        <v>1</v>
      </c>
      <c r="E2" s="414"/>
      <c r="F2" s="415"/>
      <c r="G2" s="416" t="s">
        <v>6</v>
      </c>
      <c r="H2" s="417"/>
      <c r="I2" s="417"/>
      <c r="J2" s="418">
        <v>39761</v>
      </c>
      <c r="K2" s="418"/>
      <c r="L2" s="418"/>
      <c r="M2" s="419"/>
      <c r="N2" s="14" t="s">
        <v>7</v>
      </c>
      <c r="O2" s="15"/>
      <c r="P2" s="420">
        <v>0.4479166666666667</v>
      </c>
      <c r="Q2" s="421"/>
      <c r="R2" s="421"/>
      <c r="S2" s="422"/>
    </row>
    <row r="3" spans="1:22" ht="15.75" thickTop="1">
      <c r="A3" s="18"/>
      <c r="B3" s="19" t="s">
        <v>9</v>
      </c>
      <c r="C3" s="20" t="s">
        <v>0</v>
      </c>
      <c r="D3" s="387" t="s">
        <v>10</v>
      </c>
      <c r="E3" s="388"/>
      <c r="F3" s="387" t="s">
        <v>11</v>
      </c>
      <c r="G3" s="388"/>
      <c r="H3" s="387" t="s">
        <v>12</v>
      </c>
      <c r="I3" s="388"/>
      <c r="J3" s="387" t="s">
        <v>13</v>
      </c>
      <c r="K3" s="388"/>
      <c r="L3" s="387"/>
      <c r="M3" s="388"/>
      <c r="N3" s="21" t="s">
        <v>14</v>
      </c>
      <c r="O3" s="22" t="s">
        <v>15</v>
      </c>
      <c r="P3" s="23" t="s">
        <v>16</v>
      </c>
      <c r="Q3" s="24"/>
      <c r="R3" s="389" t="s">
        <v>17</v>
      </c>
      <c r="S3" s="390"/>
      <c r="T3" s="348" t="s">
        <v>18</v>
      </c>
      <c r="U3" s="349"/>
      <c r="V3" s="25" t="s">
        <v>19</v>
      </c>
    </row>
    <row r="4" spans="1:22" ht="15.75">
      <c r="A4" s="26" t="s">
        <v>147</v>
      </c>
      <c r="B4" s="76" t="s">
        <v>148</v>
      </c>
      <c r="C4" s="77" t="s">
        <v>2</v>
      </c>
      <c r="D4" s="27"/>
      <c r="E4" s="28"/>
      <c r="F4" s="29">
        <f>+P14</f>
        <v>2</v>
      </c>
      <c r="G4" s="30">
        <f>+Q14</f>
        <v>3</v>
      </c>
      <c r="H4" s="29">
        <f>P10</f>
        <v>3</v>
      </c>
      <c r="I4" s="30">
        <f>Q10</f>
        <v>0</v>
      </c>
      <c r="J4" s="29">
        <f>P12</f>
        <v>3</v>
      </c>
      <c r="K4" s="30">
        <f>Q12</f>
        <v>0</v>
      </c>
      <c r="L4" s="29"/>
      <c r="M4" s="30"/>
      <c r="N4" s="31">
        <f>IF(SUM(D4:M4)=0,"",COUNTIF(E4:E7,"3"))</f>
        <v>2</v>
      </c>
      <c r="O4" s="32">
        <f>IF(SUM(E4:N4)=0,"",COUNTIF(D4:D7,"3"))</f>
        <v>1</v>
      </c>
      <c r="P4" s="33">
        <f>IF(SUM(D4:M4)=0,"",SUM(E4:E7))</f>
        <v>8</v>
      </c>
      <c r="Q4" s="34">
        <f>IF(SUM(D4:M4)=0,"",SUM(D4:D7))</f>
        <v>3</v>
      </c>
      <c r="R4" s="394">
        <v>1</v>
      </c>
      <c r="S4" s="395"/>
      <c r="T4" s="35" t="e">
        <f>+T10+T12+T14</f>
        <v>#REF!</v>
      </c>
      <c r="U4" s="35" t="e">
        <f>+U10+U12+U14</f>
        <v>#REF!</v>
      </c>
      <c r="V4" s="36" t="e">
        <f>+T4-U4</f>
        <v>#REF!</v>
      </c>
    </row>
    <row r="5" spans="1:22" ht="15.75">
      <c r="A5" s="37"/>
      <c r="B5" s="76" t="s">
        <v>121</v>
      </c>
      <c r="C5" s="77" t="s">
        <v>39</v>
      </c>
      <c r="D5" s="38">
        <f>+Q14</f>
        <v>3</v>
      </c>
      <c r="E5" s="39">
        <f>+P14</f>
        <v>2</v>
      </c>
      <c r="F5" s="40"/>
      <c r="G5" s="41"/>
      <c r="H5" s="38">
        <f>P13</f>
        <v>1</v>
      </c>
      <c r="I5" s="39">
        <f>Q13</f>
        <v>3</v>
      </c>
      <c r="J5" s="38">
        <f>P11</f>
        <v>3</v>
      </c>
      <c r="K5" s="39">
        <f>Q11</f>
        <v>0</v>
      </c>
      <c r="L5" s="38"/>
      <c r="M5" s="39"/>
      <c r="N5" s="31">
        <f>IF(SUM(D5:M5)=0,"",COUNTIF(G4:G7,"3"))</f>
        <v>2</v>
      </c>
      <c r="O5" s="32">
        <f>IF(SUM(E5:N5)=0,"",COUNTIF(F4:F7,"3"))</f>
        <v>1</v>
      </c>
      <c r="P5" s="33">
        <f>IF(SUM(D5:M5)=0,"",SUM(G4:G7))</f>
        <v>7</v>
      </c>
      <c r="Q5" s="34">
        <f>IF(SUM(D5:M5)=0,"",SUM(F4:F7))</f>
        <v>5</v>
      </c>
      <c r="R5" s="394">
        <v>3</v>
      </c>
      <c r="S5" s="395"/>
      <c r="T5" s="35" t="e">
        <f>+T11+T13+U14</f>
        <v>#REF!</v>
      </c>
      <c r="U5" s="35" t="e">
        <f>+U11+U13+T14</f>
        <v>#REF!</v>
      </c>
      <c r="V5" s="36" t="e">
        <f>+T5-U5</f>
        <v>#REF!</v>
      </c>
    </row>
    <row r="6" spans="1:22" ht="15.75">
      <c r="A6" s="37"/>
      <c r="B6" s="76" t="s">
        <v>118</v>
      </c>
      <c r="C6" s="77" t="s">
        <v>88</v>
      </c>
      <c r="D6" s="38">
        <f>+Q10</f>
        <v>0</v>
      </c>
      <c r="E6" s="39">
        <f>+P10</f>
        <v>3</v>
      </c>
      <c r="F6" s="38">
        <f>Q13</f>
        <v>3</v>
      </c>
      <c r="G6" s="39">
        <f>P13</f>
        <v>1</v>
      </c>
      <c r="H6" s="40"/>
      <c r="I6" s="41"/>
      <c r="J6" s="38">
        <f>P15</f>
        <v>3</v>
      </c>
      <c r="K6" s="39">
        <f>Q15</f>
        <v>0</v>
      </c>
      <c r="L6" s="38"/>
      <c r="M6" s="39"/>
      <c r="N6" s="31">
        <f>IF(SUM(D6:M6)=0,"",COUNTIF(I4:I7,"3"))</f>
        <v>2</v>
      </c>
      <c r="O6" s="32">
        <f>IF(SUM(E6:N6)=0,"",COUNTIF(H4:H7,"3"))</f>
        <v>1</v>
      </c>
      <c r="P6" s="33">
        <f>IF(SUM(D6:M6)=0,"",SUM(I4:I7))</f>
        <v>6</v>
      </c>
      <c r="Q6" s="34">
        <f>IF(SUM(D6:M6)=0,"",SUM(H4:H7))</f>
        <v>4</v>
      </c>
      <c r="R6" s="394">
        <v>2</v>
      </c>
      <c r="S6" s="395"/>
      <c r="T6" s="35" t="e">
        <f>+U10+U13+T15</f>
        <v>#REF!</v>
      </c>
      <c r="U6" s="35" t="e">
        <f>+T10+T13+U15</f>
        <v>#REF!</v>
      </c>
      <c r="V6" s="36" t="e">
        <f>+T6-U6</f>
        <v>#REF!</v>
      </c>
    </row>
    <row r="7" spans="1:22" ht="16.5" thickBot="1">
      <c r="A7" s="37"/>
      <c r="B7" s="78" t="s">
        <v>91</v>
      </c>
      <c r="C7" s="77" t="s">
        <v>92</v>
      </c>
      <c r="D7" s="38">
        <f>Q12</f>
        <v>0</v>
      </c>
      <c r="E7" s="39">
        <f>P12</f>
        <v>3</v>
      </c>
      <c r="F7" s="38">
        <f>Q11</f>
        <v>0</v>
      </c>
      <c r="G7" s="39">
        <f>P11</f>
        <v>3</v>
      </c>
      <c r="H7" s="38">
        <f>Q15</f>
        <v>0</v>
      </c>
      <c r="I7" s="39">
        <f>P15</f>
        <v>3</v>
      </c>
      <c r="J7" s="40"/>
      <c r="K7" s="41"/>
      <c r="L7" s="38"/>
      <c r="M7" s="39"/>
      <c r="N7" s="31">
        <f>IF(SUM(D7:M7)=0,"",COUNTIF(K4:K7,"3"))</f>
        <v>0</v>
      </c>
      <c r="O7" s="32">
        <f>IF(SUM(E7:N7)=0,"",COUNTIF(J4:J7,"3"))</f>
        <v>3</v>
      </c>
      <c r="P7" s="33">
        <f>IF(SUM(D7:M8)=0,"",SUM(K4:K7))</f>
        <v>0</v>
      </c>
      <c r="Q7" s="34">
        <f>IF(SUM(D7:M7)=0,"",SUM(J4:J7))</f>
        <v>9</v>
      </c>
      <c r="R7" s="394">
        <v>4</v>
      </c>
      <c r="S7" s="395"/>
      <c r="T7" s="35" t="e">
        <f>+U11+U12+U15</f>
        <v>#REF!</v>
      </c>
      <c r="U7" s="35" t="e">
        <f>+T11+T12+T15</f>
        <v>#REF!</v>
      </c>
      <c r="V7" s="36" t="e">
        <f>+T7-U7</f>
        <v>#REF!</v>
      </c>
    </row>
    <row r="8" spans="1:24" ht="15.75" thickTop="1">
      <c r="A8" s="42"/>
      <c r="B8" s="43" t="s">
        <v>21</v>
      </c>
      <c r="C8" s="79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/>
      <c r="T8" s="47"/>
      <c r="U8" s="48" t="s">
        <v>22</v>
      </c>
      <c r="V8" s="49" t="e">
        <f>SUM(V4:V7)</f>
        <v>#REF!</v>
      </c>
      <c r="W8" s="48" t="e">
        <f>IF(V8=0,"OK","Virhe")</f>
        <v>#REF!</v>
      </c>
      <c r="X8" s="50"/>
    </row>
    <row r="9" spans="1:22" ht="15.75" thickBot="1">
      <c r="A9" s="51"/>
      <c r="B9" s="80" t="s">
        <v>23</v>
      </c>
      <c r="C9" s="81"/>
      <c r="D9" s="71"/>
      <c r="E9" s="72"/>
      <c r="F9" s="406" t="s">
        <v>24</v>
      </c>
      <c r="G9" s="397"/>
      <c r="H9" s="396" t="s">
        <v>25</v>
      </c>
      <c r="I9" s="397"/>
      <c r="J9" s="396" t="s">
        <v>26</v>
      </c>
      <c r="K9" s="397"/>
      <c r="L9" s="396" t="s">
        <v>27</v>
      </c>
      <c r="M9" s="397"/>
      <c r="N9" s="396" t="s">
        <v>28</v>
      </c>
      <c r="O9" s="397"/>
      <c r="P9" s="398" t="s">
        <v>29</v>
      </c>
      <c r="Q9" s="399"/>
      <c r="S9" s="53"/>
      <c r="T9" s="54" t="s">
        <v>18</v>
      </c>
      <c r="U9" s="55"/>
      <c r="V9" s="25" t="s">
        <v>19</v>
      </c>
    </row>
    <row r="10" spans="1:22" ht="15.75">
      <c r="A10" s="56" t="s">
        <v>30</v>
      </c>
      <c r="B10" s="82" t="str">
        <f>IF(B4&gt;"",B4,"")</f>
        <v>Julius Muinonen</v>
      </c>
      <c r="C10" s="82" t="str">
        <f>IF(B6&gt;"",B6,"")</f>
        <v>Miko Haarala</v>
      </c>
      <c r="D10" s="73"/>
      <c r="E10" s="57"/>
      <c r="F10" s="407">
        <v>5</v>
      </c>
      <c r="G10" s="408"/>
      <c r="H10" s="409">
        <v>9</v>
      </c>
      <c r="I10" s="401"/>
      <c r="J10" s="409">
        <v>6</v>
      </c>
      <c r="K10" s="401"/>
      <c r="L10" s="409"/>
      <c r="M10" s="401"/>
      <c r="N10" s="400"/>
      <c r="O10" s="401"/>
      <c r="P10" s="58">
        <f aca="true" t="shared" si="0" ref="P10:P15">IF(COUNT(F10:N10)=0,"",COUNTIF(F10:N10,"&gt;=0"))</f>
        <v>3</v>
      </c>
      <c r="Q10" s="59">
        <f aca="true" t="shared" si="1" ref="Q10:Q15">IF(COUNT(F10:N10)=0,"",(IF(LEFT(F10,1)="-",1,0)+IF(LEFT(H10,1)="-",1,0)+IF(LEFT(J10,1)="-",1,0)+IF(LEFT(L10,1)="-",1,0)+IF(LEFT(N10,1)="-",1,0)))</f>
        <v>0</v>
      </c>
      <c r="R10" s="89"/>
      <c r="S10" s="60"/>
      <c r="T10" s="61" t="e">
        <f>+#REF!+#REF!+#REF!+#REF!+#REF!</f>
        <v>#REF!</v>
      </c>
      <c r="U10" s="62" t="e">
        <f>+#REF!+#REF!+#REF!+#REF!+#REF!</f>
        <v>#REF!</v>
      </c>
      <c r="V10" s="63" t="e">
        <f aca="true" t="shared" si="2" ref="V10:V15">+T10-U10</f>
        <v>#REF!</v>
      </c>
    </row>
    <row r="11" spans="1:22" ht="15.75">
      <c r="A11" s="56" t="s">
        <v>31</v>
      </c>
      <c r="B11" s="82" t="s">
        <v>121</v>
      </c>
      <c r="C11" s="82" t="str">
        <f>IF(B7&gt;"",B7,"")</f>
        <v>Aleksi Hyttinen</v>
      </c>
      <c r="D11" s="74"/>
      <c r="E11" s="57"/>
      <c r="F11" s="402">
        <v>9</v>
      </c>
      <c r="G11" s="403"/>
      <c r="H11" s="402">
        <v>7</v>
      </c>
      <c r="I11" s="403"/>
      <c r="J11" s="402">
        <v>9</v>
      </c>
      <c r="K11" s="403"/>
      <c r="L11" s="402"/>
      <c r="M11" s="403"/>
      <c r="N11" s="402"/>
      <c r="O11" s="403"/>
      <c r="P11" s="58">
        <f t="shared" si="0"/>
        <v>3</v>
      </c>
      <c r="Q11" s="59">
        <f t="shared" si="1"/>
        <v>0</v>
      </c>
      <c r="R11" s="64"/>
      <c r="S11" s="65"/>
      <c r="T11" s="61" t="e">
        <f>+#REF!+#REF!+#REF!+#REF!+#REF!</f>
        <v>#REF!</v>
      </c>
      <c r="U11" s="62" t="e">
        <f>+#REF!+#REF!+#REF!+#REF!+#REF!</f>
        <v>#REF!</v>
      </c>
      <c r="V11" s="63" t="e">
        <f t="shared" si="2"/>
        <v>#REF!</v>
      </c>
    </row>
    <row r="12" spans="1:22" ht="16.5" thickBot="1">
      <c r="A12" s="56" t="s">
        <v>32</v>
      </c>
      <c r="B12" s="83" t="s">
        <v>148</v>
      </c>
      <c r="C12" s="83" t="str">
        <f>IF(B7&gt;"",B7,"")</f>
        <v>Aleksi Hyttinen</v>
      </c>
      <c r="D12" s="71"/>
      <c r="E12" s="52"/>
      <c r="F12" s="404">
        <v>14</v>
      </c>
      <c r="G12" s="405"/>
      <c r="H12" s="404">
        <v>13</v>
      </c>
      <c r="I12" s="405"/>
      <c r="J12" s="404">
        <v>6</v>
      </c>
      <c r="K12" s="405"/>
      <c r="L12" s="404"/>
      <c r="M12" s="405"/>
      <c r="N12" s="404"/>
      <c r="O12" s="405"/>
      <c r="P12" s="58">
        <f t="shared" si="0"/>
        <v>3</v>
      </c>
      <c r="Q12" s="59">
        <f t="shared" si="1"/>
        <v>0</v>
      </c>
      <c r="R12" s="64"/>
      <c r="S12" s="65"/>
      <c r="T12" s="61" t="e">
        <f>+#REF!+#REF!+#REF!+#REF!+#REF!</f>
        <v>#REF!</v>
      </c>
      <c r="U12" s="62" t="e">
        <f>+#REF!+#REF!+#REF!+#REF!+#REF!</f>
        <v>#REF!</v>
      </c>
      <c r="V12" s="63" t="e">
        <f t="shared" si="2"/>
        <v>#REF!</v>
      </c>
    </row>
    <row r="13" spans="1:22" ht="15.75">
      <c r="A13" s="56" t="s">
        <v>33</v>
      </c>
      <c r="B13" s="82" t="str">
        <f>IF(B5&gt;"",B5,"")</f>
        <v>Tapio Syrjänen</v>
      </c>
      <c r="C13" s="82" t="str">
        <f>IF(B6&gt;"",B6,"")</f>
        <v>Miko Haarala</v>
      </c>
      <c r="D13" s="73"/>
      <c r="E13" s="57"/>
      <c r="F13" s="409">
        <v>-6</v>
      </c>
      <c r="G13" s="401"/>
      <c r="H13" s="409">
        <v>-4</v>
      </c>
      <c r="I13" s="401"/>
      <c r="J13" s="409">
        <v>5</v>
      </c>
      <c r="K13" s="401"/>
      <c r="L13" s="409">
        <v>-9</v>
      </c>
      <c r="M13" s="401"/>
      <c r="N13" s="409"/>
      <c r="O13" s="401"/>
      <c r="P13" s="58">
        <f t="shared" si="0"/>
        <v>1</v>
      </c>
      <c r="Q13" s="59">
        <f t="shared" si="1"/>
        <v>3</v>
      </c>
      <c r="R13" s="90"/>
      <c r="S13" s="65"/>
      <c r="T13" s="61" t="e">
        <f>+#REF!+#REF!+#REF!+#REF!+#REF!</f>
        <v>#REF!</v>
      </c>
      <c r="U13" s="62" t="e">
        <f>+#REF!+#REF!+#REF!+#REF!+#REF!</f>
        <v>#REF!</v>
      </c>
      <c r="V13" s="63" t="e">
        <f t="shared" si="2"/>
        <v>#REF!</v>
      </c>
    </row>
    <row r="14" spans="1:22" ht="15.75">
      <c r="A14" s="56" t="s">
        <v>34</v>
      </c>
      <c r="B14" s="82" t="str">
        <f>IF(B4&gt;"",B4,"")</f>
        <v>Julius Muinonen</v>
      </c>
      <c r="C14" s="82" t="str">
        <f>IF(B5&gt;"",B5,"")</f>
        <v>Tapio Syrjänen</v>
      </c>
      <c r="D14" s="74"/>
      <c r="E14" s="57"/>
      <c r="F14" s="402">
        <v>-8</v>
      </c>
      <c r="G14" s="403"/>
      <c r="H14" s="402">
        <v>7</v>
      </c>
      <c r="I14" s="403"/>
      <c r="J14" s="412">
        <v>6</v>
      </c>
      <c r="K14" s="403"/>
      <c r="L14" s="402">
        <v>-9</v>
      </c>
      <c r="M14" s="403"/>
      <c r="N14" s="402">
        <v>-12</v>
      </c>
      <c r="O14" s="403"/>
      <c r="P14" s="58">
        <f t="shared" si="0"/>
        <v>2</v>
      </c>
      <c r="Q14" s="59">
        <f t="shared" si="1"/>
        <v>3</v>
      </c>
      <c r="R14" s="90"/>
      <c r="S14" s="65"/>
      <c r="T14" s="61" t="e">
        <f>+#REF!+#REF!+#REF!+#REF!+#REF!</f>
        <v>#REF!</v>
      </c>
      <c r="U14" s="62" t="e">
        <f>+#REF!+#REF!+#REF!+#REF!+#REF!</f>
        <v>#REF!</v>
      </c>
      <c r="V14" s="63" t="e">
        <f t="shared" si="2"/>
        <v>#REF!</v>
      </c>
    </row>
    <row r="15" spans="1:22" ht="16.5" thickBot="1">
      <c r="A15" s="66" t="s">
        <v>35</v>
      </c>
      <c r="B15" s="84" t="s">
        <v>118</v>
      </c>
      <c r="C15" s="84" t="str">
        <f>IF(B7&gt;"",B7,"")</f>
        <v>Aleksi Hyttinen</v>
      </c>
      <c r="D15" s="75"/>
      <c r="E15" s="67"/>
      <c r="F15" s="410">
        <v>3</v>
      </c>
      <c r="G15" s="411"/>
      <c r="H15" s="410">
        <v>9</v>
      </c>
      <c r="I15" s="411"/>
      <c r="J15" s="410">
        <v>7</v>
      </c>
      <c r="K15" s="411"/>
      <c r="L15" s="410"/>
      <c r="M15" s="411"/>
      <c r="N15" s="410"/>
      <c r="O15" s="411"/>
      <c r="P15" s="68">
        <f t="shared" si="0"/>
        <v>3</v>
      </c>
      <c r="Q15" s="69">
        <f t="shared" si="1"/>
        <v>0</v>
      </c>
      <c r="R15" s="70"/>
      <c r="S15" s="16"/>
      <c r="T15" s="61" t="e">
        <f>+#REF!+#REF!+#REF!+#REF!+#REF!</f>
        <v>#REF!</v>
      </c>
      <c r="U15" s="62" t="e">
        <f>+#REF!+#REF!+#REF!+#REF!+#REF!</f>
        <v>#REF!</v>
      </c>
      <c r="V15" s="63" t="e">
        <f t="shared" si="2"/>
        <v>#REF!</v>
      </c>
    </row>
    <row r="16" spans="2:3" ht="16.5" thickBot="1" thickTop="1">
      <c r="B16" s="85"/>
      <c r="C16" s="85"/>
    </row>
    <row r="17" spans="2:19" ht="16.5" thickTop="1">
      <c r="B17" s="4" t="s">
        <v>69</v>
      </c>
      <c r="C17" s="3"/>
      <c r="D17" s="5"/>
      <c r="E17" s="5"/>
      <c r="F17" s="6"/>
      <c r="G17" s="5"/>
      <c r="H17" s="7" t="s">
        <v>3</v>
      </c>
      <c r="I17" s="8"/>
      <c r="J17" s="391" t="s">
        <v>68</v>
      </c>
      <c r="K17" s="392"/>
      <c r="L17" s="392"/>
      <c r="M17" s="393"/>
      <c r="N17" s="9" t="s">
        <v>4</v>
      </c>
      <c r="O17" s="10"/>
      <c r="P17" s="424" t="s">
        <v>41</v>
      </c>
      <c r="Q17" s="425"/>
      <c r="R17" s="425"/>
      <c r="S17" s="426"/>
    </row>
    <row r="18" spans="1:19" ht="16.5" thickBot="1">
      <c r="A18" s="11"/>
      <c r="B18" s="12" t="s">
        <v>39</v>
      </c>
      <c r="C18" s="13" t="s">
        <v>5</v>
      </c>
      <c r="D18" s="413">
        <v>2</v>
      </c>
      <c r="E18" s="414"/>
      <c r="F18" s="415"/>
      <c r="G18" s="416" t="s">
        <v>6</v>
      </c>
      <c r="H18" s="417"/>
      <c r="I18" s="417"/>
      <c r="J18" s="418">
        <v>39761</v>
      </c>
      <c r="K18" s="418"/>
      <c r="L18" s="418"/>
      <c r="M18" s="419"/>
      <c r="N18" s="14" t="s">
        <v>7</v>
      </c>
      <c r="O18" s="15"/>
      <c r="P18" s="420">
        <v>0.4479166666666667</v>
      </c>
      <c r="Q18" s="421"/>
      <c r="R18" s="421"/>
      <c r="S18" s="422"/>
    </row>
    <row r="19" spans="1:22" ht="15.75" thickTop="1">
      <c r="A19" s="18"/>
      <c r="B19" s="86" t="s">
        <v>9</v>
      </c>
      <c r="C19" s="87" t="s">
        <v>0</v>
      </c>
      <c r="D19" s="387" t="s">
        <v>10</v>
      </c>
      <c r="E19" s="388"/>
      <c r="F19" s="387" t="s">
        <v>11</v>
      </c>
      <c r="G19" s="388"/>
      <c r="H19" s="387" t="s">
        <v>12</v>
      </c>
      <c r="I19" s="388"/>
      <c r="J19" s="387" t="s">
        <v>13</v>
      </c>
      <c r="K19" s="388"/>
      <c r="L19" s="387"/>
      <c r="M19" s="388"/>
      <c r="N19" s="21" t="s">
        <v>14</v>
      </c>
      <c r="O19" s="22" t="s">
        <v>15</v>
      </c>
      <c r="P19" s="23" t="s">
        <v>16</v>
      </c>
      <c r="Q19" s="24"/>
      <c r="R19" s="389" t="s">
        <v>17</v>
      </c>
      <c r="S19" s="390"/>
      <c r="T19" s="348" t="s">
        <v>18</v>
      </c>
      <c r="U19" s="349"/>
      <c r="V19" s="25" t="s">
        <v>19</v>
      </c>
    </row>
    <row r="20" spans="1:22" ht="15.75">
      <c r="A20" s="26">
        <v>21</v>
      </c>
      <c r="B20" s="76" t="s">
        <v>52</v>
      </c>
      <c r="C20" s="77" t="s">
        <v>37</v>
      </c>
      <c r="D20" s="27"/>
      <c r="E20" s="28"/>
      <c r="F20" s="29">
        <f>+P30</f>
        <v>3</v>
      </c>
      <c r="G20" s="30">
        <f>+Q30</f>
        <v>1</v>
      </c>
      <c r="H20" s="29">
        <f>P26</f>
        <v>3</v>
      </c>
      <c r="I20" s="30">
        <f>Q26</f>
        <v>0</v>
      </c>
      <c r="J20" s="29">
        <f>P28</f>
        <v>3</v>
      </c>
      <c r="K20" s="30">
        <f>Q28</f>
        <v>0</v>
      </c>
      <c r="L20" s="29"/>
      <c r="M20" s="30"/>
      <c r="N20" s="31">
        <f>IF(SUM(D20:M20)=0,"",COUNTIF(E20:E23,"3"))</f>
        <v>3</v>
      </c>
      <c r="O20" s="32">
        <f>IF(SUM(E20:N20)=0,"",COUNTIF(D20:D23,"3"))</f>
        <v>0</v>
      </c>
      <c r="P20" s="33">
        <f>IF(SUM(D20:M20)=0,"",SUM(E20:E23))</f>
        <v>9</v>
      </c>
      <c r="Q20" s="34">
        <f>IF(SUM(D20:M20)=0,"",SUM(D20:D23))</f>
        <v>1</v>
      </c>
      <c r="R20" s="394">
        <v>1</v>
      </c>
      <c r="S20" s="395"/>
      <c r="T20" s="35" t="e">
        <f>+T26+T28+T30</f>
        <v>#REF!</v>
      </c>
      <c r="U20" s="35" t="e">
        <f>+U26+U28+U30</f>
        <v>#REF!</v>
      </c>
      <c r="V20" s="36" t="e">
        <f>+T20-U20</f>
        <v>#REF!</v>
      </c>
    </row>
    <row r="21" spans="1:22" ht="15.75">
      <c r="A21" s="37"/>
      <c r="B21" s="76" t="s">
        <v>85</v>
      </c>
      <c r="C21" s="77" t="s">
        <v>86</v>
      </c>
      <c r="D21" s="38">
        <f>+Q30</f>
        <v>1</v>
      </c>
      <c r="E21" s="39">
        <f>+P30</f>
        <v>3</v>
      </c>
      <c r="F21" s="40"/>
      <c r="G21" s="41"/>
      <c r="H21" s="38">
        <f>P29</f>
        <v>3</v>
      </c>
      <c r="I21" s="39">
        <f>Q29</f>
        <v>1</v>
      </c>
      <c r="J21" s="38">
        <f>P27</f>
        <v>2</v>
      </c>
      <c r="K21" s="39">
        <f>Q27</f>
        <v>3</v>
      </c>
      <c r="L21" s="38"/>
      <c r="M21" s="39"/>
      <c r="N21" s="31">
        <f>IF(SUM(D21:M21)=0,"",COUNTIF(G20:G23,"3"))</f>
        <v>1</v>
      </c>
      <c r="O21" s="32">
        <f>IF(SUM(E21:N21)=0,"",COUNTIF(F20:F23,"3"))</f>
        <v>2</v>
      </c>
      <c r="P21" s="33">
        <f>IF(SUM(D21:M21)=0,"",SUM(G20:G23))</f>
        <v>6</v>
      </c>
      <c r="Q21" s="34">
        <f>IF(SUM(D21:M21)=0,"",SUM(F20:F23))</f>
        <v>7</v>
      </c>
      <c r="R21" s="394">
        <v>3</v>
      </c>
      <c r="S21" s="395"/>
      <c r="T21" s="35" t="e">
        <f>+T27+T29+U30</f>
        <v>#REF!</v>
      </c>
      <c r="U21" s="35" t="e">
        <f>+U27+U29+T30</f>
        <v>#REF!</v>
      </c>
      <c r="V21" s="36" t="e">
        <f>+T21-U21</f>
        <v>#REF!</v>
      </c>
    </row>
    <row r="22" spans="1:22" ht="15.75">
      <c r="A22" s="37"/>
      <c r="B22" s="76" t="s">
        <v>87</v>
      </c>
      <c r="C22" s="77" t="s">
        <v>88</v>
      </c>
      <c r="D22" s="38"/>
      <c r="E22" s="39">
        <f>+P26</f>
        <v>3</v>
      </c>
      <c r="F22" s="38">
        <f>Q29</f>
        <v>1</v>
      </c>
      <c r="G22" s="39">
        <f>P29</f>
        <v>3</v>
      </c>
      <c r="H22" s="40"/>
      <c r="I22" s="41"/>
      <c r="J22" s="38">
        <f>P31</f>
        <v>1</v>
      </c>
      <c r="K22" s="39">
        <f>Q31</f>
        <v>3</v>
      </c>
      <c r="L22" s="38"/>
      <c r="M22" s="39"/>
      <c r="N22" s="31">
        <f>IF(SUM(D22:M22)=0,"",COUNTIF(I20:I23,"3"))</f>
        <v>0</v>
      </c>
      <c r="O22" s="32">
        <f>IF(SUM(E22:N22)=0,"",COUNTIF(H20:H23,"3"))</f>
        <v>3</v>
      </c>
      <c r="P22" s="33">
        <f>IF(SUM(D22:M22)=0,"",SUM(I20:I23))</f>
        <v>2</v>
      </c>
      <c r="Q22" s="34">
        <f>IF(SUM(D22:M22)=0,"",SUM(H20:H23))</f>
        <v>9</v>
      </c>
      <c r="R22" s="394">
        <v>4</v>
      </c>
      <c r="S22" s="395"/>
      <c r="T22" s="35" t="e">
        <f>+U26+U29+T31</f>
        <v>#REF!</v>
      </c>
      <c r="U22" s="35" t="e">
        <f>+T26+T29+U31</f>
        <v>#REF!</v>
      </c>
      <c r="V22" s="36" t="e">
        <f>+T22-U22</f>
        <v>#REF!</v>
      </c>
    </row>
    <row r="23" spans="1:22" ht="16.5" thickBot="1">
      <c r="A23" s="37"/>
      <c r="B23" s="78" t="s">
        <v>120</v>
      </c>
      <c r="C23" s="77" t="s">
        <v>1</v>
      </c>
      <c r="D23" s="38">
        <f>Q28</f>
        <v>0</v>
      </c>
      <c r="E23" s="39">
        <f>P28</f>
        <v>3</v>
      </c>
      <c r="F23" s="38">
        <f>Q27</f>
        <v>3</v>
      </c>
      <c r="G23" s="39">
        <f>P27</f>
        <v>2</v>
      </c>
      <c r="H23" s="38">
        <f>Q31</f>
        <v>3</v>
      </c>
      <c r="I23" s="39">
        <f>P31</f>
        <v>1</v>
      </c>
      <c r="J23" s="40"/>
      <c r="K23" s="41"/>
      <c r="L23" s="38"/>
      <c r="M23" s="39"/>
      <c r="N23" s="31">
        <f>IF(SUM(D23:M23)=0,"",COUNTIF(K20:K23,"3"))</f>
        <v>2</v>
      </c>
      <c r="O23" s="32">
        <f>IF(SUM(E23:N23)=0,"",COUNTIF(J20:J23,"3"))</f>
        <v>1</v>
      </c>
      <c r="P23" s="33">
        <f>IF(SUM(D23:M24)=0,"",SUM(K20:K23))</f>
        <v>6</v>
      </c>
      <c r="Q23" s="34">
        <f>IF(SUM(D23:M23)=0,"",SUM(J20:J23))</f>
        <v>6</v>
      </c>
      <c r="R23" s="394">
        <v>2</v>
      </c>
      <c r="S23" s="395"/>
      <c r="T23" s="35" t="e">
        <f>+U27+U28+U31</f>
        <v>#REF!</v>
      </c>
      <c r="U23" s="35" t="e">
        <f>+T27+T28+T31</f>
        <v>#REF!</v>
      </c>
      <c r="V23" s="36" t="e">
        <f>+T23-U23</f>
        <v>#REF!</v>
      </c>
    </row>
    <row r="24" spans="1:24" ht="15.75" thickTop="1">
      <c r="A24" s="42"/>
      <c r="B24" s="43" t="s">
        <v>21</v>
      </c>
      <c r="C24" s="79" t="s">
        <v>21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/>
      <c r="T24" s="47"/>
      <c r="U24" s="48" t="s">
        <v>22</v>
      </c>
      <c r="V24" s="49" t="e">
        <f>SUM(V20:V23)</f>
        <v>#REF!</v>
      </c>
      <c r="W24" s="48" t="e">
        <f>IF(V24=0,"OK","Virhe")</f>
        <v>#REF!</v>
      </c>
      <c r="X24" s="50"/>
    </row>
    <row r="25" spans="1:22" ht="15.75" thickBot="1">
      <c r="A25" s="51"/>
      <c r="B25" s="80" t="s">
        <v>23</v>
      </c>
      <c r="C25" s="81"/>
      <c r="D25" s="71"/>
      <c r="E25" s="72"/>
      <c r="F25" s="406" t="s">
        <v>24</v>
      </c>
      <c r="G25" s="397"/>
      <c r="H25" s="396" t="s">
        <v>25</v>
      </c>
      <c r="I25" s="397"/>
      <c r="J25" s="396" t="s">
        <v>26</v>
      </c>
      <c r="K25" s="397"/>
      <c r="L25" s="396" t="s">
        <v>27</v>
      </c>
      <c r="M25" s="397"/>
      <c r="N25" s="396" t="s">
        <v>28</v>
      </c>
      <c r="O25" s="397"/>
      <c r="P25" s="398" t="s">
        <v>29</v>
      </c>
      <c r="Q25" s="399"/>
      <c r="S25" s="53"/>
      <c r="T25" s="54" t="s">
        <v>18</v>
      </c>
      <c r="U25" s="55"/>
      <c r="V25" s="25" t="s">
        <v>19</v>
      </c>
    </row>
    <row r="26" spans="1:26" ht="15.75">
      <c r="A26" s="56" t="s">
        <v>30</v>
      </c>
      <c r="B26" s="82" t="str">
        <f>IF(B20&gt;"",B20,"")</f>
        <v>Jouni Flemming</v>
      </c>
      <c r="C26" s="82" t="str">
        <f>IF(B22&gt;"",B22,"")</f>
        <v>Pertti Hella</v>
      </c>
      <c r="D26" s="73"/>
      <c r="E26" s="57"/>
      <c r="F26" s="407">
        <v>9</v>
      </c>
      <c r="G26" s="408"/>
      <c r="H26" s="409">
        <v>6</v>
      </c>
      <c r="I26" s="401"/>
      <c r="J26" s="409">
        <v>9</v>
      </c>
      <c r="K26" s="401"/>
      <c r="L26" s="409"/>
      <c r="M26" s="401"/>
      <c r="N26" s="400"/>
      <c r="O26" s="401"/>
      <c r="P26" s="58">
        <f aca="true" t="shared" si="3" ref="P26:P31">IF(COUNT(F26:N26)=0,"",COUNTIF(F26:N26,"&gt;=0"))</f>
        <v>3</v>
      </c>
      <c r="Q26" s="59">
        <f aca="true" t="shared" si="4" ref="Q26:Q31">IF(COUNT(F26:N26)=0,"",(IF(LEFT(F26,1)="-",1,0)+IF(LEFT(H26,1)="-",1,0)+IF(LEFT(J26,1)="-",1,0)+IF(LEFT(L26,1)="-",1,0)+IF(LEFT(N26,1)="-",1,0)))</f>
        <v>0</v>
      </c>
      <c r="R26" s="89"/>
      <c r="S26" s="60"/>
      <c r="T26" s="61" t="e">
        <f>+#REF!+#REF!+#REF!+#REF!+#REF!</f>
        <v>#REF!</v>
      </c>
      <c r="U26" s="62" t="e">
        <f>+#REF!+#REF!+#REF!+#REF!+#REF!</f>
        <v>#REF!</v>
      </c>
      <c r="V26" s="63" t="e">
        <f aca="true" t="shared" si="5" ref="V26:V31">+T26-U26</f>
        <v>#REF!</v>
      </c>
      <c r="Z26" s="91"/>
    </row>
    <row r="27" spans="1:26" ht="15.75">
      <c r="A27" s="56" t="s">
        <v>31</v>
      </c>
      <c r="B27" s="82" t="str">
        <f>IF(B21&gt;"",B21,"")</f>
        <v>Veli-Matti Kuivalainen</v>
      </c>
      <c r="C27" s="82" t="str">
        <f>IF(B23&gt;"",B23,"")</f>
        <v>Tuomas Tiittala</v>
      </c>
      <c r="D27" s="74"/>
      <c r="E27" s="57"/>
      <c r="F27" s="402">
        <v>7</v>
      </c>
      <c r="G27" s="403"/>
      <c r="H27" s="402">
        <v>4</v>
      </c>
      <c r="I27" s="403"/>
      <c r="J27" s="402">
        <v>-11</v>
      </c>
      <c r="K27" s="403"/>
      <c r="L27" s="402">
        <v>-7</v>
      </c>
      <c r="M27" s="403"/>
      <c r="N27" s="402">
        <v>-4</v>
      </c>
      <c r="O27" s="403"/>
      <c r="P27" s="58">
        <f t="shared" si="3"/>
        <v>2</v>
      </c>
      <c r="Q27" s="59">
        <f t="shared" si="4"/>
        <v>3</v>
      </c>
      <c r="R27" s="90"/>
      <c r="S27" s="65"/>
      <c r="T27" s="61" t="e">
        <f>+#REF!+#REF!+#REF!+#REF!+#REF!</f>
        <v>#REF!</v>
      </c>
      <c r="U27" s="62" t="e">
        <f>+#REF!+#REF!+#REF!+#REF!+#REF!</f>
        <v>#REF!</v>
      </c>
      <c r="V27" s="63" t="e">
        <f t="shared" si="5"/>
        <v>#REF!</v>
      </c>
      <c r="Z27" s="91"/>
    </row>
    <row r="28" spans="1:26" ht="16.5" thickBot="1">
      <c r="A28" s="56" t="s">
        <v>32</v>
      </c>
      <c r="B28" s="83" t="s">
        <v>52</v>
      </c>
      <c r="C28" s="83" t="str">
        <f>IF(B23&gt;"",B23,"")</f>
        <v>Tuomas Tiittala</v>
      </c>
      <c r="D28" s="71"/>
      <c r="E28" s="52"/>
      <c r="F28" s="404">
        <v>12</v>
      </c>
      <c r="G28" s="405"/>
      <c r="H28" s="404">
        <v>3</v>
      </c>
      <c r="I28" s="405"/>
      <c r="J28" s="404">
        <v>8</v>
      </c>
      <c r="K28" s="405"/>
      <c r="L28" s="404"/>
      <c r="M28" s="405"/>
      <c r="N28" s="404"/>
      <c r="O28" s="405"/>
      <c r="P28" s="58">
        <f t="shared" si="3"/>
        <v>3</v>
      </c>
      <c r="Q28" s="59">
        <f t="shared" si="4"/>
        <v>0</v>
      </c>
      <c r="R28" s="90"/>
      <c r="S28" s="65"/>
      <c r="T28" s="61" t="e">
        <f>+#REF!+#REF!+#REF!+#REF!+#REF!</f>
        <v>#REF!</v>
      </c>
      <c r="U28" s="62" t="e">
        <f>+#REF!+#REF!+#REF!+#REF!+#REF!</f>
        <v>#REF!</v>
      </c>
      <c r="V28" s="63" t="e">
        <f t="shared" si="5"/>
        <v>#REF!</v>
      </c>
      <c r="Z28" s="91"/>
    </row>
    <row r="29" spans="1:26" ht="15.75">
      <c r="A29" s="56" t="s">
        <v>33</v>
      </c>
      <c r="B29" s="82" t="str">
        <f>IF(B21&gt;"",B21,"")</f>
        <v>Veli-Matti Kuivalainen</v>
      </c>
      <c r="C29" s="82" t="str">
        <f>IF(B22&gt;"",B22,"")</f>
        <v>Pertti Hella</v>
      </c>
      <c r="D29" s="73"/>
      <c r="E29" s="57"/>
      <c r="F29" s="409">
        <v>-7</v>
      </c>
      <c r="G29" s="401"/>
      <c r="H29" s="409">
        <v>9</v>
      </c>
      <c r="I29" s="401"/>
      <c r="J29" s="409">
        <v>8</v>
      </c>
      <c r="K29" s="401"/>
      <c r="L29" s="409">
        <v>9</v>
      </c>
      <c r="M29" s="401"/>
      <c r="N29" s="409"/>
      <c r="O29" s="401"/>
      <c r="P29" s="58">
        <f t="shared" si="3"/>
        <v>3</v>
      </c>
      <c r="Q29" s="59">
        <f t="shared" si="4"/>
        <v>1</v>
      </c>
      <c r="R29" s="90"/>
      <c r="S29" s="65"/>
      <c r="T29" s="61" t="e">
        <f>+#REF!+#REF!+#REF!+#REF!+#REF!</f>
        <v>#REF!</v>
      </c>
      <c r="U29" s="62" t="e">
        <f>+#REF!+#REF!+#REF!+#REF!+#REF!</f>
        <v>#REF!</v>
      </c>
      <c r="V29" s="63" t="e">
        <f t="shared" si="5"/>
        <v>#REF!</v>
      </c>
      <c r="Z29" s="91"/>
    </row>
    <row r="30" spans="1:26" ht="15.75">
      <c r="A30" s="56" t="s">
        <v>34</v>
      </c>
      <c r="B30" s="82" t="str">
        <f>IF(B20&gt;"",B20,"")</f>
        <v>Jouni Flemming</v>
      </c>
      <c r="C30" s="82" t="str">
        <f>IF(B21&gt;"",B21,"")</f>
        <v>Veli-Matti Kuivalainen</v>
      </c>
      <c r="D30" s="74"/>
      <c r="E30" s="57"/>
      <c r="F30" s="402">
        <v>3</v>
      </c>
      <c r="G30" s="403"/>
      <c r="H30" s="402">
        <v>4</v>
      </c>
      <c r="I30" s="403"/>
      <c r="J30" s="412">
        <v>-8</v>
      </c>
      <c r="K30" s="403"/>
      <c r="L30" s="402">
        <v>9</v>
      </c>
      <c r="M30" s="403"/>
      <c r="N30" s="402"/>
      <c r="O30" s="403"/>
      <c r="P30" s="58">
        <f t="shared" si="3"/>
        <v>3</v>
      </c>
      <c r="Q30" s="59">
        <f t="shared" si="4"/>
        <v>1</v>
      </c>
      <c r="R30" s="90"/>
      <c r="S30" s="65"/>
      <c r="T30" s="61" t="e">
        <f>+#REF!+#REF!+#REF!+#REF!+#REF!</f>
        <v>#REF!</v>
      </c>
      <c r="U30" s="62" t="e">
        <f>+#REF!+#REF!+#REF!+#REF!+#REF!</f>
        <v>#REF!</v>
      </c>
      <c r="V30" s="63" t="e">
        <f t="shared" si="5"/>
        <v>#REF!</v>
      </c>
      <c r="Z30" s="91"/>
    </row>
    <row r="31" spans="1:26" ht="16.5" thickBot="1">
      <c r="A31" s="66" t="s">
        <v>35</v>
      </c>
      <c r="B31" s="84" t="str">
        <f>IF(B22&gt;"",B22,"")</f>
        <v>Pertti Hella</v>
      </c>
      <c r="C31" s="84" t="str">
        <f>IF(B23&gt;"",B23,"")</f>
        <v>Tuomas Tiittala</v>
      </c>
      <c r="D31" s="75"/>
      <c r="E31" s="67"/>
      <c r="F31" s="410">
        <v>6</v>
      </c>
      <c r="G31" s="411"/>
      <c r="H31" s="410">
        <v>-4</v>
      </c>
      <c r="I31" s="411"/>
      <c r="J31" s="410">
        <v>-9</v>
      </c>
      <c r="K31" s="411"/>
      <c r="L31" s="410">
        <v>-6</v>
      </c>
      <c r="M31" s="411"/>
      <c r="N31" s="410"/>
      <c r="O31" s="411"/>
      <c r="P31" s="68">
        <f t="shared" si="3"/>
        <v>1</v>
      </c>
      <c r="Q31" s="69">
        <f t="shared" si="4"/>
        <v>3</v>
      </c>
      <c r="R31" s="92"/>
      <c r="S31" s="16"/>
      <c r="T31" s="61" t="e">
        <f>+#REF!+#REF!+#REF!+#REF!+#REF!</f>
        <v>#REF!</v>
      </c>
      <c r="U31" s="62" t="e">
        <f>+#REF!+#REF!+#REF!+#REF!+#REF!</f>
        <v>#REF!</v>
      </c>
      <c r="V31" s="63" t="e">
        <f t="shared" si="5"/>
        <v>#REF!</v>
      </c>
      <c r="Z31" s="91"/>
    </row>
    <row r="32" spans="2:3" ht="16.5" thickBot="1" thickTop="1">
      <c r="B32" s="85"/>
      <c r="C32" s="85"/>
    </row>
    <row r="33" spans="2:19" ht="16.5" thickTop="1">
      <c r="B33" s="4" t="s">
        <v>69</v>
      </c>
      <c r="C33" s="3"/>
      <c r="D33" s="5"/>
      <c r="E33" s="5"/>
      <c r="F33" s="6"/>
      <c r="G33" s="5"/>
      <c r="H33" s="7" t="s">
        <v>3</v>
      </c>
      <c r="I33" s="8"/>
      <c r="J33" s="391" t="s">
        <v>68</v>
      </c>
      <c r="K33" s="392"/>
      <c r="L33" s="392"/>
      <c r="M33" s="393"/>
      <c r="N33" s="9" t="s">
        <v>4</v>
      </c>
      <c r="O33" s="10"/>
      <c r="P33" s="424" t="s">
        <v>42</v>
      </c>
      <c r="Q33" s="425"/>
      <c r="R33" s="425"/>
      <c r="S33" s="426"/>
    </row>
    <row r="34" spans="1:19" ht="16.5" thickBot="1">
      <c r="A34" s="11"/>
      <c r="B34" s="12" t="s">
        <v>39</v>
      </c>
      <c r="C34" s="13" t="s">
        <v>5</v>
      </c>
      <c r="D34" s="413">
        <v>3</v>
      </c>
      <c r="E34" s="414"/>
      <c r="F34" s="415"/>
      <c r="G34" s="416" t="s">
        <v>6</v>
      </c>
      <c r="H34" s="417"/>
      <c r="I34" s="417"/>
      <c r="J34" s="418">
        <v>39761</v>
      </c>
      <c r="K34" s="418"/>
      <c r="L34" s="418"/>
      <c r="M34" s="419"/>
      <c r="N34" s="14" t="s">
        <v>7</v>
      </c>
      <c r="O34" s="15"/>
      <c r="P34" s="420">
        <v>0.4479166666666667</v>
      </c>
      <c r="Q34" s="421"/>
      <c r="R34" s="421"/>
      <c r="S34" s="422"/>
    </row>
    <row r="35" spans="1:22" ht="15.75" thickTop="1">
      <c r="A35" s="18"/>
      <c r="B35" s="86" t="s">
        <v>9</v>
      </c>
      <c r="C35" s="87" t="s">
        <v>0</v>
      </c>
      <c r="D35" s="387" t="s">
        <v>10</v>
      </c>
      <c r="E35" s="388"/>
      <c r="F35" s="387" t="s">
        <v>11</v>
      </c>
      <c r="G35" s="388"/>
      <c r="H35" s="387" t="s">
        <v>12</v>
      </c>
      <c r="I35" s="388"/>
      <c r="J35" s="387" t="s">
        <v>13</v>
      </c>
      <c r="K35" s="388"/>
      <c r="L35" s="387"/>
      <c r="M35" s="388"/>
      <c r="N35" s="21" t="s">
        <v>14</v>
      </c>
      <c r="O35" s="22" t="s">
        <v>15</v>
      </c>
      <c r="P35" s="23" t="s">
        <v>16</v>
      </c>
      <c r="Q35" s="24"/>
      <c r="R35" s="389" t="s">
        <v>17</v>
      </c>
      <c r="S35" s="390"/>
      <c r="T35" s="348" t="s">
        <v>18</v>
      </c>
      <c r="U35" s="349"/>
      <c r="V35" s="25" t="s">
        <v>19</v>
      </c>
    </row>
    <row r="36" spans="1:22" ht="15.75">
      <c r="A36" s="26">
        <v>24</v>
      </c>
      <c r="B36" s="76" t="s">
        <v>53</v>
      </c>
      <c r="C36" s="77" t="s">
        <v>54</v>
      </c>
      <c r="D36" s="27"/>
      <c r="E36" s="28"/>
      <c r="F36" s="29">
        <f>+P46</f>
        <v>2</v>
      </c>
      <c r="G36" s="30">
        <f>+Q46</f>
        <v>3</v>
      </c>
      <c r="H36" s="29">
        <f>P42</f>
        <v>3</v>
      </c>
      <c r="I36" s="30">
        <f>Q42</f>
        <v>1</v>
      </c>
      <c r="J36" s="29">
        <f>P44</f>
      </c>
      <c r="K36" s="30">
        <f>Q44</f>
      </c>
      <c r="L36" s="29"/>
      <c r="M36" s="30"/>
      <c r="N36" s="31">
        <f>IF(SUM(D36:M36)=0,"",COUNTIF(E36:E39,"3"))</f>
        <v>1</v>
      </c>
      <c r="O36" s="32">
        <f>IF(SUM(E36:N36)=0,"",COUNTIF(D36:D39,"3"))</f>
        <v>1</v>
      </c>
      <c r="P36" s="33">
        <f>IF(SUM(D36:M36)=0,"",SUM(E36:E39))</f>
        <v>5</v>
      </c>
      <c r="Q36" s="34">
        <f>IF(SUM(D36:M36)=0,"",SUM(D36:D39))</f>
        <v>4</v>
      </c>
      <c r="R36" s="394">
        <v>2</v>
      </c>
      <c r="S36" s="395"/>
      <c r="T36" s="35" t="e">
        <f>+T42+T44+T46</f>
        <v>#REF!</v>
      </c>
      <c r="U36" s="35" t="e">
        <f>+U42+U44+U46</f>
        <v>#REF!</v>
      </c>
      <c r="V36" s="36" t="e">
        <f>+T36-U36</f>
        <v>#REF!</v>
      </c>
    </row>
    <row r="37" spans="1:22" ht="15.75">
      <c r="A37" s="37"/>
      <c r="B37" s="76" t="s">
        <v>89</v>
      </c>
      <c r="C37" s="77" t="s">
        <v>37</v>
      </c>
      <c r="D37" s="38">
        <f>+Q46</f>
        <v>3</v>
      </c>
      <c r="E37" s="39">
        <f>+P46</f>
        <v>2</v>
      </c>
      <c r="F37" s="40"/>
      <c r="G37" s="41"/>
      <c r="H37" s="38">
        <f>P45</f>
        <v>3</v>
      </c>
      <c r="I37" s="39">
        <f>Q45</f>
        <v>1</v>
      </c>
      <c r="J37" s="38">
        <f>P43</f>
      </c>
      <c r="K37" s="39">
        <f>Q43</f>
      </c>
      <c r="L37" s="38"/>
      <c r="M37" s="39"/>
      <c r="N37" s="31">
        <f>IF(SUM(D37:M37)=0,"",COUNTIF(G36:G39,"3"))</f>
        <v>2</v>
      </c>
      <c r="O37" s="32">
        <f>IF(SUM(E37:N37)=0,"",COUNTIF(F36:F39,"3"))</f>
        <v>0</v>
      </c>
      <c r="P37" s="33">
        <f>IF(SUM(D37:M37)=0,"",SUM(G36:G39))</f>
        <v>6</v>
      </c>
      <c r="Q37" s="34">
        <f>IF(SUM(D37:M37)=0,"",SUM(F36:F39))</f>
        <v>3</v>
      </c>
      <c r="R37" s="394">
        <v>1</v>
      </c>
      <c r="S37" s="395"/>
      <c r="T37" s="35" t="e">
        <f>+T43+T45+U46</f>
        <v>#REF!</v>
      </c>
      <c r="U37" s="35" t="e">
        <f>+U43+U45+T46</f>
        <v>#REF!</v>
      </c>
      <c r="V37" s="36" t="e">
        <f>+T37-U37</f>
        <v>#REF!</v>
      </c>
    </row>
    <row r="38" spans="1:22" ht="15.75">
      <c r="A38" s="37"/>
      <c r="B38" s="76" t="s">
        <v>90</v>
      </c>
      <c r="C38" s="77" t="s">
        <v>39</v>
      </c>
      <c r="D38" s="38">
        <f>+Q42</f>
        <v>1</v>
      </c>
      <c r="E38" s="39">
        <f>+P42</f>
        <v>3</v>
      </c>
      <c r="F38" s="38">
        <f>Q45</f>
        <v>1</v>
      </c>
      <c r="G38" s="39">
        <f>P45</f>
        <v>3</v>
      </c>
      <c r="H38" s="40"/>
      <c r="I38" s="41"/>
      <c r="J38" s="38">
        <f>P47</f>
      </c>
      <c r="K38" s="39">
        <f>Q47</f>
      </c>
      <c r="L38" s="38"/>
      <c r="M38" s="39"/>
      <c r="N38" s="31">
        <f>IF(SUM(D38:M38)=0,"",COUNTIF(I36:I39,"3"))</f>
        <v>0</v>
      </c>
      <c r="O38" s="32">
        <f>IF(SUM(E38:N38)=0,"",COUNTIF(H36:H39,"3"))</f>
        <v>2</v>
      </c>
      <c r="P38" s="33">
        <f>IF(SUM(D38:M38)=0,"",SUM(I36:I39))</f>
        <v>2</v>
      </c>
      <c r="Q38" s="34">
        <f>IF(SUM(D38:M38)=0,"",SUM(H36:H39))</f>
        <v>6</v>
      </c>
      <c r="R38" s="394">
        <v>3</v>
      </c>
      <c r="S38" s="395"/>
      <c r="T38" s="35" t="e">
        <f>+U42+U45+T47</f>
        <v>#REF!</v>
      </c>
      <c r="U38" s="35" t="e">
        <f>+T42+T45+U47</f>
        <v>#REF!</v>
      </c>
      <c r="V38" s="36" t="e">
        <f>+T38-U38</f>
        <v>#REF!</v>
      </c>
    </row>
    <row r="39" spans="1:22" ht="16.5" thickBot="1">
      <c r="A39" s="37"/>
      <c r="B39" s="78" t="s">
        <v>122</v>
      </c>
      <c r="C39" s="77" t="s">
        <v>150</v>
      </c>
      <c r="D39" s="38">
        <f>Q44</f>
      </c>
      <c r="E39" s="39">
        <f>P44</f>
      </c>
      <c r="F39" s="38">
        <f>Q43</f>
      </c>
      <c r="G39" s="39">
        <f>P43</f>
      </c>
      <c r="H39" s="38">
        <f>Q47</f>
      </c>
      <c r="I39" s="39">
        <f>P47</f>
      </c>
      <c r="J39" s="40"/>
      <c r="K39" s="41"/>
      <c r="L39" s="38"/>
      <c r="M39" s="39"/>
      <c r="N39" s="31">
        <f>IF(SUM(D39:M39)=0,"",COUNTIF(K36:K39,"3"))</f>
      </c>
      <c r="O39" s="32">
        <f>IF(SUM(E39:N39)=0,"",COUNTIF(J36:J39,"3"))</f>
      </c>
      <c r="P39" s="33">
        <f>IF(SUM(D39:M40)=0,"",SUM(K36:K39))</f>
      </c>
      <c r="Q39" s="34">
        <f>IF(SUM(D39:M39)=0,"",SUM(J36:J39))</f>
      </c>
      <c r="R39" s="394"/>
      <c r="S39" s="395"/>
      <c r="T39" s="35" t="e">
        <f>+U43+U44+U47</f>
        <v>#REF!</v>
      </c>
      <c r="U39" s="35" t="e">
        <f>+T43+T44+T47</f>
        <v>#REF!</v>
      </c>
      <c r="V39" s="36" t="e">
        <f>+T39-U39</f>
        <v>#REF!</v>
      </c>
    </row>
    <row r="40" spans="1:24" ht="15.75" thickTop="1">
      <c r="A40" s="42"/>
      <c r="B40" s="43" t="s">
        <v>21</v>
      </c>
      <c r="C40" s="79" t="s">
        <v>21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  <c r="S40" s="46"/>
      <c r="T40" s="47"/>
      <c r="U40" s="48" t="s">
        <v>22</v>
      </c>
      <c r="V40" s="49" t="e">
        <f>SUM(V36:V39)</f>
        <v>#REF!</v>
      </c>
      <c r="W40" s="48" t="e">
        <f>IF(V40=0,"OK","Virhe")</f>
        <v>#REF!</v>
      </c>
      <c r="X40" s="50"/>
    </row>
    <row r="41" spans="1:22" ht="15.75" thickBot="1">
      <c r="A41" s="51"/>
      <c r="B41" s="80" t="s">
        <v>23</v>
      </c>
      <c r="C41" s="81"/>
      <c r="D41" s="71"/>
      <c r="E41" s="72"/>
      <c r="F41" s="406" t="s">
        <v>24</v>
      </c>
      <c r="G41" s="397"/>
      <c r="H41" s="396" t="s">
        <v>25</v>
      </c>
      <c r="I41" s="397"/>
      <c r="J41" s="396" t="s">
        <v>26</v>
      </c>
      <c r="K41" s="397"/>
      <c r="L41" s="396" t="s">
        <v>27</v>
      </c>
      <c r="M41" s="397"/>
      <c r="N41" s="396" t="s">
        <v>28</v>
      </c>
      <c r="O41" s="397"/>
      <c r="P41" s="398" t="s">
        <v>29</v>
      </c>
      <c r="Q41" s="399"/>
      <c r="S41" s="53"/>
      <c r="T41" s="54" t="s">
        <v>18</v>
      </c>
      <c r="U41" s="55"/>
      <c r="V41" s="25" t="s">
        <v>19</v>
      </c>
    </row>
    <row r="42" spans="1:22" ht="15.75">
      <c r="A42" s="56" t="s">
        <v>30</v>
      </c>
      <c r="B42" s="82" t="str">
        <f>IF(B36&gt;"",B36,"")</f>
        <v>Tuomas Perkkiö</v>
      </c>
      <c r="C42" s="82" t="str">
        <f>IF(B38&gt;"",B38,"")</f>
        <v>Ville Purma</v>
      </c>
      <c r="D42" s="73"/>
      <c r="E42" s="57"/>
      <c r="F42" s="407">
        <v>-9</v>
      </c>
      <c r="G42" s="408"/>
      <c r="H42" s="409">
        <v>9</v>
      </c>
      <c r="I42" s="401"/>
      <c r="J42" s="409">
        <v>6</v>
      </c>
      <c r="K42" s="401"/>
      <c r="L42" s="409">
        <v>9</v>
      </c>
      <c r="M42" s="401"/>
      <c r="N42" s="400"/>
      <c r="O42" s="401"/>
      <c r="P42" s="58">
        <f aca="true" t="shared" si="6" ref="P42:P47">IF(COUNT(F42:N42)=0,"",COUNTIF(F42:N42,"&gt;=0"))</f>
        <v>3</v>
      </c>
      <c r="Q42" s="59">
        <f aca="true" t="shared" si="7" ref="Q42:Q47">IF(COUNT(F42:N42)=0,"",(IF(LEFT(F42,1)="-",1,0)+IF(LEFT(H42,1)="-",1,0)+IF(LEFT(J42,1)="-",1,0)+IF(LEFT(L42,1)="-",1,0)+IF(LEFT(N42,1)="-",1,0)))</f>
        <v>1</v>
      </c>
      <c r="R42" s="89"/>
      <c r="S42" s="60"/>
      <c r="T42" s="61" t="e">
        <f>+#REF!+#REF!+#REF!+#REF!+#REF!</f>
        <v>#REF!</v>
      </c>
      <c r="U42" s="62" t="e">
        <f>+#REF!+#REF!+#REF!+#REF!+#REF!</f>
        <v>#REF!</v>
      </c>
      <c r="V42" s="63" t="e">
        <f aca="true" t="shared" si="8" ref="V42:V47">+T42-U42</f>
        <v>#REF!</v>
      </c>
    </row>
    <row r="43" spans="1:22" ht="15.75">
      <c r="A43" s="56" t="s">
        <v>31</v>
      </c>
      <c r="B43" s="82" t="str">
        <f>IF(B37&gt;"",B37,"")</f>
        <v>Timo Aarnio</v>
      </c>
      <c r="C43" s="82" t="str">
        <f>IF(B39&gt;"",B39,"")</f>
        <v>Akeem Adewole</v>
      </c>
      <c r="D43" s="74"/>
      <c r="E43" s="57"/>
      <c r="F43" s="402"/>
      <c r="G43" s="403"/>
      <c r="H43" s="402"/>
      <c r="I43" s="403"/>
      <c r="J43" s="402"/>
      <c r="K43" s="403"/>
      <c r="L43" s="402"/>
      <c r="M43" s="403"/>
      <c r="N43" s="402"/>
      <c r="O43" s="403"/>
      <c r="P43" s="58">
        <f t="shared" si="6"/>
      </c>
      <c r="Q43" s="59">
        <f t="shared" si="7"/>
      </c>
      <c r="R43" s="90"/>
      <c r="S43" s="65"/>
      <c r="T43" s="61" t="e">
        <f>+#REF!+#REF!+#REF!+#REF!+#REF!</f>
        <v>#REF!</v>
      </c>
      <c r="U43" s="62" t="e">
        <f>+#REF!+#REF!+#REF!+#REF!+#REF!</f>
        <v>#REF!</v>
      </c>
      <c r="V43" s="63" t="e">
        <f t="shared" si="8"/>
        <v>#REF!</v>
      </c>
    </row>
    <row r="44" spans="1:22" ht="16.5" thickBot="1">
      <c r="A44" s="56" t="s">
        <v>32</v>
      </c>
      <c r="B44" s="83" t="s">
        <v>53</v>
      </c>
      <c r="C44" s="83" t="str">
        <f>IF(B39&gt;"",B39,"")</f>
        <v>Akeem Adewole</v>
      </c>
      <c r="D44" s="71"/>
      <c r="E44" s="52"/>
      <c r="F44" s="404"/>
      <c r="G44" s="405"/>
      <c r="H44" s="404"/>
      <c r="I44" s="405"/>
      <c r="J44" s="404"/>
      <c r="K44" s="405"/>
      <c r="L44" s="404"/>
      <c r="M44" s="405"/>
      <c r="N44" s="404"/>
      <c r="O44" s="405"/>
      <c r="P44" s="58">
        <f t="shared" si="6"/>
      </c>
      <c r="Q44" s="59">
        <f t="shared" si="7"/>
      </c>
      <c r="R44" s="90"/>
      <c r="S44" s="65"/>
      <c r="T44" s="61" t="e">
        <f>+#REF!+#REF!+#REF!+#REF!+#REF!</f>
        <v>#REF!</v>
      </c>
      <c r="U44" s="62" t="e">
        <f>+#REF!+#REF!+#REF!+#REF!+#REF!</f>
        <v>#REF!</v>
      </c>
      <c r="V44" s="63" t="e">
        <f t="shared" si="8"/>
        <v>#REF!</v>
      </c>
    </row>
    <row r="45" spans="1:22" ht="15.75">
      <c r="A45" s="56" t="s">
        <v>33</v>
      </c>
      <c r="B45" s="82" t="str">
        <f>IF(B37&gt;"",B37,"")</f>
        <v>Timo Aarnio</v>
      </c>
      <c r="C45" s="82" t="str">
        <f>IF(B38&gt;"",B38,"")</f>
        <v>Ville Purma</v>
      </c>
      <c r="D45" s="73"/>
      <c r="E45" s="57"/>
      <c r="F45" s="409">
        <v>5</v>
      </c>
      <c r="G45" s="401"/>
      <c r="H45" s="409">
        <v>-8</v>
      </c>
      <c r="I45" s="401"/>
      <c r="J45" s="409" t="s">
        <v>279</v>
      </c>
      <c r="K45" s="401"/>
      <c r="L45" s="409">
        <v>9</v>
      </c>
      <c r="M45" s="401"/>
      <c r="N45" s="409">
        <v>8</v>
      </c>
      <c r="O45" s="401"/>
      <c r="P45" s="58">
        <f t="shared" si="6"/>
        <v>3</v>
      </c>
      <c r="Q45" s="59">
        <f t="shared" si="7"/>
        <v>1</v>
      </c>
      <c r="R45" s="90"/>
      <c r="S45" s="65"/>
      <c r="T45" s="61" t="e">
        <f>+#REF!+#REF!+#REF!+#REF!+#REF!</f>
        <v>#REF!</v>
      </c>
      <c r="U45" s="62" t="e">
        <f>+#REF!+#REF!+#REF!+#REF!+#REF!</f>
        <v>#REF!</v>
      </c>
      <c r="V45" s="63" t="e">
        <f t="shared" si="8"/>
        <v>#REF!</v>
      </c>
    </row>
    <row r="46" spans="1:22" ht="15.75">
      <c r="A46" s="56" t="s">
        <v>34</v>
      </c>
      <c r="B46" s="82" t="str">
        <f>IF(B36&gt;"",B36,"")</f>
        <v>Tuomas Perkkiö</v>
      </c>
      <c r="C46" s="82" t="str">
        <f>IF(B37&gt;"",B37,"")</f>
        <v>Timo Aarnio</v>
      </c>
      <c r="D46" s="74"/>
      <c r="E46" s="57"/>
      <c r="F46" s="402">
        <v>-9</v>
      </c>
      <c r="G46" s="403"/>
      <c r="H46" s="402">
        <v>-15</v>
      </c>
      <c r="I46" s="403"/>
      <c r="J46" s="412">
        <v>8</v>
      </c>
      <c r="K46" s="403"/>
      <c r="L46" s="402">
        <v>8</v>
      </c>
      <c r="M46" s="403"/>
      <c r="N46" s="402">
        <v>-8</v>
      </c>
      <c r="O46" s="403"/>
      <c r="P46" s="58">
        <f t="shared" si="6"/>
        <v>2</v>
      </c>
      <c r="Q46" s="59">
        <f t="shared" si="7"/>
        <v>3</v>
      </c>
      <c r="R46" s="90"/>
      <c r="S46" s="65"/>
      <c r="T46" s="61" t="e">
        <f>+#REF!+#REF!+#REF!+#REF!+#REF!</f>
        <v>#REF!</v>
      </c>
      <c r="U46" s="62" t="e">
        <f>+#REF!+#REF!+#REF!+#REF!+#REF!</f>
        <v>#REF!</v>
      </c>
      <c r="V46" s="63" t="e">
        <f t="shared" si="8"/>
        <v>#REF!</v>
      </c>
    </row>
    <row r="47" spans="1:22" ht="16.5" thickBot="1">
      <c r="A47" s="66" t="s">
        <v>35</v>
      </c>
      <c r="B47" s="84" t="str">
        <f>IF(B38&gt;"",B38,"")</f>
        <v>Ville Purma</v>
      </c>
      <c r="C47" s="84" t="str">
        <f>IF(B39&gt;"",B39,"")</f>
        <v>Akeem Adewole</v>
      </c>
      <c r="D47" s="75"/>
      <c r="E47" s="67"/>
      <c r="F47" s="410"/>
      <c r="G47" s="411"/>
      <c r="H47" s="410"/>
      <c r="I47" s="411"/>
      <c r="J47" s="410"/>
      <c r="K47" s="411"/>
      <c r="L47" s="410"/>
      <c r="M47" s="411"/>
      <c r="N47" s="410"/>
      <c r="O47" s="411"/>
      <c r="P47" s="68">
        <f t="shared" si="6"/>
      </c>
      <c r="Q47" s="69">
        <f t="shared" si="7"/>
      </c>
      <c r="R47" s="92"/>
      <c r="S47" s="16"/>
      <c r="T47" s="61" t="e">
        <f>+#REF!+#REF!+#REF!+#REF!+#REF!</f>
        <v>#REF!</v>
      </c>
      <c r="U47" s="62" t="e">
        <f>+#REF!+#REF!+#REF!+#REF!+#REF!</f>
        <v>#REF!</v>
      </c>
      <c r="V47" s="63" t="e">
        <f t="shared" si="8"/>
        <v>#REF!</v>
      </c>
    </row>
    <row r="48" spans="2:3" ht="16.5" thickBot="1" thickTop="1">
      <c r="B48" s="85"/>
      <c r="C48" s="85"/>
    </row>
    <row r="49" spans="1:19" ht="16.5" thickTop="1">
      <c r="A49" s="145"/>
      <c r="B49" s="146" t="s">
        <v>69</v>
      </c>
      <c r="C49" s="147"/>
      <c r="D49" s="146"/>
      <c r="E49" s="146"/>
      <c r="F49" s="148"/>
      <c r="G49" s="146"/>
      <c r="H49" s="149" t="s">
        <v>3</v>
      </c>
      <c r="I49" s="150"/>
      <c r="J49" s="384" t="s">
        <v>68</v>
      </c>
      <c r="K49" s="385"/>
      <c r="L49" s="385"/>
      <c r="M49" s="386"/>
      <c r="N49" s="151" t="s">
        <v>4</v>
      </c>
      <c r="O49" s="152"/>
      <c r="P49" s="347" t="s">
        <v>43</v>
      </c>
      <c r="Q49" s="373"/>
      <c r="R49" s="373"/>
      <c r="S49" s="374"/>
    </row>
    <row r="50" spans="1:19" ht="16.5" thickBot="1">
      <c r="A50" s="153"/>
      <c r="B50" s="154" t="s">
        <v>39</v>
      </c>
      <c r="C50" s="155" t="s">
        <v>5</v>
      </c>
      <c r="D50" s="375">
        <v>4</v>
      </c>
      <c r="E50" s="376"/>
      <c r="F50" s="377"/>
      <c r="G50" s="378" t="s">
        <v>6</v>
      </c>
      <c r="H50" s="376"/>
      <c r="I50" s="376"/>
      <c r="J50" s="379">
        <v>39761</v>
      </c>
      <c r="K50" s="379"/>
      <c r="L50" s="379"/>
      <c r="M50" s="380"/>
      <c r="N50" s="156" t="s">
        <v>7</v>
      </c>
      <c r="O50" s="157"/>
      <c r="P50" s="381">
        <v>0.4479166666666667</v>
      </c>
      <c r="Q50" s="382"/>
      <c r="R50" s="382"/>
      <c r="S50" s="383"/>
    </row>
    <row r="51" spans="1:22" ht="15.75" thickTop="1">
      <c r="A51" s="158"/>
      <c r="B51" s="159" t="s">
        <v>9</v>
      </c>
      <c r="C51" s="160" t="s">
        <v>0</v>
      </c>
      <c r="D51" s="369" t="s">
        <v>10</v>
      </c>
      <c r="E51" s="370"/>
      <c r="F51" s="369" t="s">
        <v>11</v>
      </c>
      <c r="G51" s="370"/>
      <c r="H51" s="369" t="s">
        <v>12</v>
      </c>
      <c r="I51" s="370"/>
      <c r="J51" s="369" t="s">
        <v>13</v>
      </c>
      <c r="K51" s="370"/>
      <c r="L51" s="369"/>
      <c r="M51" s="370"/>
      <c r="N51" s="161" t="s">
        <v>14</v>
      </c>
      <c r="O51" s="162" t="s">
        <v>15</v>
      </c>
      <c r="P51" s="163" t="s">
        <v>16</v>
      </c>
      <c r="Q51" s="164"/>
      <c r="R51" s="371" t="s">
        <v>17</v>
      </c>
      <c r="S51" s="372"/>
      <c r="T51" s="348" t="s">
        <v>18</v>
      </c>
      <c r="U51" s="349"/>
      <c r="V51" s="25" t="s">
        <v>19</v>
      </c>
    </row>
    <row r="52" spans="1:22" ht="15.75">
      <c r="A52" s="165">
        <v>26</v>
      </c>
      <c r="B52" s="166" t="s">
        <v>8</v>
      </c>
      <c r="C52" s="167" t="s">
        <v>37</v>
      </c>
      <c r="D52" s="168"/>
      <c r="E52" s="169"/>
      <c r="F52" s="170">
        <f>+P62</f>
      </c>
      <c r="G52" s="171">
        <f>+Q62</f>
      </c>
      <c r="H52" s="170">
        <f>P58</f>
        <v>2</v>
      </c>
      <c r="I52" s="171">
        <f>Q58</f>
        <v>3</v>
      </c>
      <c r="J52" s="170">
        <f>P60</f>
        <v>3</v>
      </c>
      <c r="K52" s="171">
        <f>Q60</f>
        <v>0</v>
      </c>
      <c r="L52" s="170"/>
      <c r="M52" s="171"/>
      <c r="N52" s="172">
        <f>IF(SUM(D52:M52)=0,"",COUNTIF(E52:E55,"3"))</f>
        <v>1</v>
      </c>
      <c r="O52" s="173">
        <f>IF(SUM(E52:N52)=0,"",COUNTIF(D52:D55,"3"))</f>
        <v>1</v>
      </c>
      <c r="P52" s="174">
        <f>IF(SUM(D52:M52)=0,"",SUM(E52:E55))</f>
        <v>5</v>
      </c>
      <c r="Q52" s="175">
        <f>IF(SUM(D52:M52)=0,"",SUM(D52:D55))</f>
        <v>3</v>
      </c>
      <c r="R52" s="362">
        <v>2</v>
      </c>
      <c r="S52" s="363"/>
      <c r="T52" s="35" t="e">
        <f>+T58+T60+T62</f>
        <v>#REF!</v>
      </c>
      <c r="U52" s="35" t="e">
        <f>+U58+U60+U62</f>
        <v>#REF!</v>
      </c>
      <c r="V52" s="36" t="e">
        <f>+T52-U52</f>
        <v>#REF!</v>
      </c>
    </row>
    <row r="53" spans="1:22" ht="15.75">
      <c r="A53" s="176"/>
      <c r="B53" s="166" t="s">
        <v>93</v>
      </c>
      <c r="C53" s="167" t="s">
        <v>94</v>
      </c>
      <c r="D53" s="177">
        <f>+Q62</f>
      </c>
      <c r="E53" s="178">
        <f>+P62</f>
      </c>
      <c r="F53" s="179"/>
      <c r="G53" s="180"/>
      <c r="H53" s="177">
        <f>P61</f>
      </c>
      <c r="I53" s="178">
        <f>Q61</f>
      </c>
      <c r="J53" s="177">
        <f>P59</f>
        <v>2</v>
      </c>
      <c r="K53" s="178">
        <f>Q59</f>
        <v>3</v>
      </c>
      <c r="L53" s="177"/>
      <c r="M53" s="178"/>
      <c r="N53" s="172">
        <f>IF(SUM(D53:M53)=0,"",COUNTIF(G52:G55,"3"))</f>
        <v>0</v>
      </c>
      <c r="O53" s="173">
        <f>IF(SUM(E53:N53)=0,"",COUNTIF(F52:F55,"3"))</f>
        <v>1</v>
      </c>
      <c r="P53" s="174">
        <f>IF(SUM(D53:M53)=0,"",SUM(G52:G55))</f>
        <v>2</v>
      </c>
      <c r="Q53" s="175">
        <f>IF(SUM(D53:M53)=0,"",SUM(F52:F55))</f>
        <v>3</v>
      </c>
      <c r="R53" s="362"/>
      <c r="S53" s="363"/>
      <c r="T53" s="35" t="e">
        <f>+T59+T61+U62</f>
        <v>#REF!</v>
      </c>
      <c r="U53" s="35" t="e">
        <f>+U59+U61+T62</f>
        <v>#REF!</v>
      </c>
      <c r="V53" s="36" t="e">
        <f>+T53-U53</f>
        <v>#REF!</v>
      </c>
    </row>
    <row r="54" spans="1:22" ht="15.75">
      <c r="A54" s="176"/>
      <c r="B54" s="166" t="s">
        <v>96</v>
      </c>
      <c r="C54" s="167" t="s">
        <v>54</v>
      </c>
      <c r="D54" s="177">
        <f>+Q58</f>
        <v>3</v>
      </c>
      <c r="E54" s="178">
        <f>+P58</f>
        <v>2</v>
      </c>
      <c r="F54" s="177">
        <f>Q61</f>
      </c>
      <c r="G54" s="178">
        <f>P61</f>
      </c>
      <c r="H54" s="179"/>
      <c r="I54" s="180"/>
      <c r="J54" s="177">
        <f>P63</f>
        <v>3</v>
      </c>
      <c r="K54" s="178">
        <f>Q63</f>
        <v>1</v>
      </c>
      <c r="L54" s="177"/>
      <c r="M54" s="178"/>
      <c r="N54" s="172">
        <f>IF(SUM(D54:M54)=0,"",COUNTIF(I52:I55,"3"))</f>
        <v>2</v>
      </c>
      <c r="O54" s="173">
        <f>IF(SUM(E54:N54)=0,"",COUNTIF(H52:H55,"3"))</f>
        <v>0</v>
      </c>
      <c r="P54" s="174">
        <f>IF(SUM(D54:M54)=0,"",SUM(I52:I55))</f>
        <v>6</v>
      </c>
      <c r="Q54" s="175">
        <f>IF(SUM(D54:M54)=0,"",SUM(H52:H55))</f>
        <v>3</v>
      </c>
      <c r="R54" s="362">
        <v>1</v>
      </c>
      <c r="S54" s="363"/>
      <c r="T54" s="35" t="e">
        <f>+U58+U61+T63</f>
        <v>#REF!</v>
      </c>
      <c r="U54" s="35" t="e">
        <f>+T58+T61+U63</f>
        <v>#REF!</v>
      </c>
      <c r="V54" s="36" t="e">
        <f>+T54-U54</f>
        <v>#REF!</v>
      </c>
    </row>
    <row r="55" spans="1:22" ht="16.5" thickBot="1">
      <c r="A55" s="176"/>
      <c r="B55" s="181" t="s">
        <v>95</v>
      </c>
      <c r="C55" s="167" t="s">
        <v>1</v>
      </c>
      <c r="D55" s="177">
        <f>Q60</f>
        <v>0</v>
      </c>
      <c r="E55" s="178">
        <f>P60</f>
        <v>3</v>
      </c>
      <c r="F55" s="177">
        <f>Q59</f>
        <v>3</v>
      </c>
      <c r="G55" s="178">
        <f>P59</f>
        <v>2</v>
      </c>
      <c r="H55" s="177">
        <f>Q63</f>
        <v>1</v>
      </c>
      <c r="I55" s="178">
        <f>P63</f>
        <v>3</v>
      </c>
      <c r="J55" s="179"/>
      <c r="K55" s="180"/>
      <c r="L55" s="177"/>
      <c r="M55" s="178"/>
      <c r="N55" s="172">
        <f>IF(SUM(D55:M55)=0,"",COUNTIF(K52:K55,"3"))</f>
        <v>1</v>
      </c>
      <c r="O55" s="173">
        <f>IF(SUM(E55:N55)=0,"",COUNTIF(J52:J55,"3"))</f>
        <v>2</v>
      </c>
      <c r="P55" s="174">
        <f>IF(SUM(D55:M56)=0,"",SUM(K52:K55))</f>
        <v>4</v>
      </c>
      <c r="Q55" s="175">
        <f>IF(SUM(D55:M55)=0,"",SUM(J52:J55))</f>
        <v>8</v>
      </c>
      <c r="R55" s="362">
        <v>3</v>
      </c>
      <c r="S55" s="363"/>
      <c r="T55" s="35" t="e">
        <f>+U59+U60+U63</f>
        <v>#REF!</v>
      </c>
      <c r="U55" s="35" t="e">
        <f>+T59+T60+T63</f>
        <v>#REF!</v>
      </c>
      <c r="V55" s="36" t="e">
        <f>+T55-U55</f>
        <v>#REF!</v>
      </c>
    </row>
    <row r="56" spans="1:24" ht="15.75" thickTop="1">
      <c r="A56" s="182"/>
      <c r="B56" s="183" t="s">
        <v>21</v>
      </c>
      <c r="C56" s="184" t="s">
        <v>21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6"/>
      <c r="S56" s="187"/>
      <c r="T56" s="47"/>
      <c r="U56" s="48" t="s">
        <v>22</v>
      </c>
      <c r="V56" s="49" t="e">
        <f>SUM(V52:V55)</f>
        <v>#REF!</v>
      </c>
      <c r="W56" s="48" t="e">
        <f>IF(V56=0,"OK","Virhe")</f>
        <v>#REF!</v>
      </c>
      <c r="X56" s="50"/>
    </row>
    <row r="57" spans="1:22" ht="15.75" thickBot="1">
      <c r="A57" s="188"/>
      <c r="B57" s="189" t="s">
        <v>23</v>
      </c>
      <c r="C57" s="190"/>
      <c r="D57" s="191"/>
      <c r="E57" s="192"/>
      <c r="F57" s="368" t="s">
        <v>24</v>
      </c>
      <c r="G57" s="365"/>
      <c r="H57" s="364" t="s">
        <v>25</v>
      </c>
      <c r="I57" s="365"/>
      <c r="J57" s="364" t="s">
        <v>26</v>
      </c>
      <c r="K57" s="365"/>
      <c r="L57" s="364" t="s">
        <v>27</v>
      </c>
      <c r="M57" s="365"/>
      <c r="N57" s="364" t="s">
        <v>28</v>
      </c>
      <c r="O57" s="365"/>
      <c r="P57" s="366" t="s">
        <v>29</v>
      </c>
      <c r="Q57" s="367"/>
      <c r="R57" s="145"/>
      <c r="S57" s="193"/>
      <c r="T57" s="54" t="s">
        <v>18</v>
      </c>
      <c r="U57" s="55"/>
      <c r="V57" s="25" t="s">
        <v>19</v>
      </c>
    </row>
    <row r="58" spans="1:22" ht="15.75">
      <c r="A58" s="194" t="s">
        <v>30</v>
      </c>
      <c r="B58" s="195" t="str">
        <f>IF(B52&gt;"",B52,"")</f>
        <v>Ilkka Härmälä</v>
      </c>
      <c r="C58" s="195" t="str">
        <f>IF(B54&gt;"",B54,"")</f>
        <v>Seppo Hiltunen</v>
      </c>
      <c r="D58" s="196"/>
      <c r="E58" s="197"/>
      <c r="F58" s="360">
        <v>8</v>
      </c>
      <c r="G58" s="361"/>
      <c r="H58" s="357">
        <v>-10</v>
      </c>
      <c r="I58" s="358"/>
      <c r="J58" s="357">
        <v>7</v>
      </c>
      <c r="K58" s="358"/>
      <c r="L58" s="357">
        <v>-8</v>
      </c>
      <c r="M58" s="358"/>
      <c r="N58" s="359">
        <v>-11</v>
      </c>
      <c r="O58" s="358"/>
      <c r="P58" s="198">
        <f aca="true" t="shared" si="9" ref="P58:P63">IF(COUNT(F58:N58)=0,"",COUNTIF(F58:N58,"&gt;=0"))</f>
        <v>2</v>
      </c>
      <c r="Q58" s="199">
        <f aca="true" t="shared" si="10" ref="Q58:Q63">IF(COUNT(F58:N58)=0,"",(IF(LEFT(F58,1)="-",1,0)+IF(LEFT(H58,1)="-",1,0)+IF(LEFT(J58,1)="-",1,0)+IF(LEFT(L58,1)="-",1,0)+IF(LEFT(N58,1)="-",1,0)))</f>
        <v>3</v>
      </c>
      <c r="R58" s="200"/>
      <c r="S58" s="201"/>
      <c r="T58" s="61" t="e">
        <f>+#REF!+#REF!+#REF!+#REF!+#REF!</f>
        <v>#REF!</v>
      </c>
      <c r="U58" s="62" t="e">
        <f>+#REF!+#REF!+#REF!+#REF!+#REF!</f>
        <v>#REF!</v>
      </c>
      <c r="V58" s="63" t="e">
        <f aca="true" t="shared" si="11" ref="V58:V63">+T58-U58</f>
        <v>#REF!</v>
      </c>
    </row>
    <row r="59" spans="1:22" ht="15.75">
      <c r="A59" s="194" t="s">
        <v>31</v>
      </c>
      <c r="B59" s="195" t="str">
        <f>IF(B53&gt;"",B53,"")</f>
        <v>Jukka Julin</v>
      </c>
      <c r="C59" s="195" t="str">
        <f>IF(B55&gt;"",B55,"")</f>
        <v>Vesa Bäckman</v>
      </c>
      <c r="D59" s="202"/>
      <c r="E59" s="197"/>
      <c r="F59" s="350">
        <v>9</v>
      </c>
      <c r="G59" s="351"/>
      <c r="H59" s="350">
        <v>-6</v>
      </c>
      <c r="I59" s="351"/>
      <c r="J59" s="350">
        <v>-5</v>
      </c>
      <c r="K59" s="351"/>
      <c r="L59" s="350">
        <v>10</v>
      </c>
      <c r="M59" s="351"/>
      <c r="N59" s="350">
        <v>-7</v>
      </c>
      <c r="O59" s="351"/>
      <c r="P59" s="198">
        <f t="shared" si="9"/>
        <v>2</v>
      </c>
      <c r="Q59" s="199">
        <f t="shared" si="10"/>
        <v>3</v>
      </c>
      <c r="R59" s="203"/>
      <c r="S59" s="204"/>
      <c r="T59" s="61" t="e">
        <f>+#REF!+#REF!+#REF!+#REF!+#REF!</f>
        <v>#REF!</v>
      </c>
      <c r="U59" s="62" t="e">
        <f>+#REF!+#REF!+#REF!+#REF!+#REF!</f>
        <v>#REF!</v>
      </c>
      <c r="V59" s="63" t="e">
        <f t="shared" si="11"/>
        <v>#REF!</v>
      </c>
    </row>
    <row r="60" spans="1:22" ht="16.5" thickBot="1">
      <c r="A60" s="194" t="s">
        <v>32</v>
      </c>
      <c r="B60" s="205" t="str">
        <f>IF(B52&gt;"",B52,"")</f>
        <v>Ilkka Härmälä</v>
      </c>
      <c r="C60" s="205" t="str">
        <f>IF(B55&gt;"",B55,"")</f>
        <v>Vesa Bäckman</v>
      </c>
      <c r="D60" s="191"/>
      <c r="E60" s="206"/>
      <c r="F60" s="355">
        <v>9</v>
      </c>
      <c r="G60" s="356"/>
      <c r="H60" s="355">
        <v>6</v>
      </c>
      <c r="I60" s="356"/>
      <c r="J60" s="355">
        <v>6</v>
      </c>
      <c r="K60" s="356"/>
      <c r="L60" s="355"/>
      <c r="M60" s="356"/>
      <c r="N60" s="355"/>
      <c r="O60" s="356"/>
      <c r="P60" s="198">
        <f t="shared" si="9"/>
        <v>3</v>
      </c>
      <c r="Q60" s="199">
        <f t="shared" si="10"/>
        <v>0</v>
      </c>
      <c r="R60" s="203"/>
      <c r="S60" s="204"/>
      <c r="T60" s="61" t="e">
        <f>+#REF!+#REF!+#REF!+#REF!+#REF!</f>
        <v>#REF!</v>
      </c>
      <c r="U60" s="62" t="e">
        <f>+#REF!+#REF!+#REF!+#REF!+#REF!</f>
        <v>#REF!</v>
      </c>
      <c r="V60" s="63" t="e">
        <f t="shared" si="11"/>
        <v>#REF!</v>
      </c>
    </row>
    <row r="61" spans="1:22" ht="15.75">
      <c r="A61" s="194" t="s">
        <v>33</v>
      </c>
      <c r="B61" s="195" t="str">
        <f>IF(B53&gt;"",B53,"")</f>
        <v>Jukka Julin</v>
      </c>
      <c r="C61" s="195" t="str">
        <f>IF(B54&gt;"",B54,"")</f>
        <v>Seppo Hiltunen</v>
      </c>
      <c r="D61" s="196"/>
      <c r="E61" s="197"/>
      <c r="F61" s="357" t="s">
        <v>285</v>
      </c>
      <c r="G61" s="358"/>
      <c r="H61" s="357"/>
      <c r="I61" s="358"/>
      <c r="J61" s="357"/>
      <c r="K61" s="358"/>
      <c r="L61" s="357"/>
      <c r="M61" s="358"/>
      <c r="N61" s="357"/>
      <c r="O61" s="358"/>
      <c r="P61" s="198">
        <f t="shared" si="9"/>
      </c>
      <c r="Q61" s="199">
        <f t="shared" si="10"/>
      </c>
      <c r="R61" s="203"/>
      <c r="S61" s="204"/>
      <c r="T61" s="61" t="e">
        <f>+#REF!+#REF!+#REF!+#REF!+#REF!</f>
        <v>#REF!</v>
      </c>
      <c r="U61" s="62" t="e">
        <f>+#REF!+#REF!+#REF!+#REF!+#REF!</f>
        <v>#REF!</v>
      </c>
      <c r="V61" s="63" t="e">
        <f t="shared" si="11"/>
        <v>#REF!</v>
      </c>
    </row>
    <row r="62" spans="1:22" ht="15.75">
      <c r="A62" s="194" t="s">
        <v>34</v>
      </c>
      <c r="B62" s="195" t="str">
        <f>IF(B52&gt;"",B52,"")</f>
        <v>Ilkka Härmälä</v>
      </c>
      <c r="C62" s="195" t="str">
        <f>IF(B53&gt;"",B53,"")</f>
        <v>Jukka Julin</v>
      </c>
      <c r="D62" s="202"/>
      <c r="E62" s="197"/>
      <c r="F62" s="350" t="s">
        <v>285</v>
      </c>
      <c r="G62" s="351"/>
      <c r="H62" s="350"/>
      <c r="I62" s="351"/>
      <c r="J62" s="352"/>
      <c r="K62" s="351"/>
      <c r="L62" s="350"/>
      <c r="M62" s="351"/>
      <c r="N62" s="350"/>
      <c r="O62" s="351"/>
      <c r="P62" s="198">
        <f t="shared" si="9"/>
      </c>
      <c r="Q62" s="199">
        <f t="shared" si="10"/>
      </c>
      <c r="R62" s="203"/>
      <c r="S62" s="204"/>
      <c r="T62" s="61" t="e">
        <f>+#REF!+#REF!+#REF!+#REF!+#REF!</f>
        <v>#REF!</v>
      </c>
      <c r="U62" s="62" t="e">
        <f>+#REF!+#REF!+#REF!+#REF!+#REF!</f>
        <v>#REF!</v>
      </c>
      <c r="V62" s="63" t="e">
        <f t="shared" si="11"/>
        <v>#REF!</v>
      </c>
    </row>
    <row r="63" spans="1:22" ht="16.5" thickBot="1">
      <c r="A63" s="207" t="s">
        <v>35</v>
      </c>
      <c r="B63" s="208" t="str">
        <f>IF(B54&gt;"",B54,"")</f>
        <v>Seppo Hiltunen</v>
      </c>
      <c r="C63" s="208" t="str">
        <f>IF(B55&gt;"",B55,"")</f>
        <v>Vesa Bäckman</v>
      </c>
      <c r="D63" s="209"/>
      <c r="E63" s="210"/>
      <c r="F63" s="353">
        <v>11</v>
      </c>
      <c r="G63" s="354"/>
      <c r="H63" s="353">
        <v>-4</v>
      </c>
      <c r="I63" s="354"/>
      <c r="J63" s="353">
        <v>8</v>
      </c>
      <c r="K63" s="354"/>
      <c r="L63" s="353">
        <v>4</v>
      </c>
      <c r="M63" s="354"/>
      <c r="N63" s="353"/>
      <c r="O63" s="354"/>
      <c r="P63" s="211">
        <f t="shared" si="9"/>
        <v>3</v>
      </c>
      <c r="Q63" s="212">
        <f t="shared" si="10"/>
        <v>1</v>
      </c>
      <c r="R63" s="213"/>
      <c r="S63" s="214"/>
      <c r="T63" s="61" t="e">
        <f>+#REF!+#REF!+#REF!+#REF!+#REF!</f>
        <v>#REF!</v>
      </c>
      <c r="U63" s="62" t="e">
        <f>+#REF!+#REF!+#REF!+#REF!+#REF!</f>
        <v>#REF!</v>
      </c>
      <c r="V63" s="63" t="e">
        <f t="shared" si="11"/>
        <v>#REF!</v>
      </c>
    </row>
    <row r="64" spans="2:3" ht="16.5" thickBot="1" thickTop="1">
      <c r="B64" s="85"/>
      <c r="C64" s="85"/>
    </row>
    <row r="65" spans="1:19" ht="16.5" thickTop="1">
      <c r="A65" s="215"/>
      <c r="B65" s="146" t="s">
        <v>69</v>
      </c>
      <c r="C65" s="147"/>
      <c r="D65" s="146"/>
      <c r="E65" s="146"/>
      <c r="F65" s="148"/>
      <c r="G65" s="146"/>
      <c r="H65" s="149" t="s">
        <v>3</v>
      </c>
      <c r="I65" s="150"/>
      <c r="J65" s="384" t="s">
        <v>68</v>
      </c>
      <c r="K65" s="385"/>
      <c r="L65" s="385"/>
      <c r="M65" s="386"/>
      <c r="N65" s="151" t="s">
        <v>4</v>
      </c>
      <c r="O65" s="152"/>
      <c r="P65" s="347" t="s">
        <v>44</v>
      </c>
      <c r="Q65" s="373"/>
      <c r="R65" s="373"/>
      <c r="S65" s="374"/>
    </row>
    <row r="66" spans="1:19" ht="16.5" thickBot="1">
      <c r="A66" s="153"/>
      <c r="B66" s="154" t="s">
        <v>39</v>
      </c>
      <c r="C66" s="155" t="s">
        <v>5</v>
      </c>
      <c r="D66" s="375">
        <v>5</v>
      </c>
      <c r="E66" s="376"/>
      <c r="F66" s="377"/>
      <c r="G66" s="378" t="s">
        <v>6</v>
      </c>
      <c r="H66" s="376"/>
      <c r="I66" s="376"/>
      <c r="J66" s="379">
        <v>39761</v>
      </c>
      <c r="K66" s="379"/>
      <c r="L66" s="379"/>
      <c r="M66" s="380"/>
      <c r="N66" s="156" t="s">
        <v>7</v>
      </c>
      <c r="O66" s="157"/>
      <c r="P66" s="381">
        <v>0.4479166666666667</v>
      </c>
      <c r="Q66" s="382"/>
      <c r="R66" s="382"/>
      <c r="S66" s="383"/>
    </row>
    <row r="67" spans="1:22" ht="15.75" thickTop="1">
      <c r="A67" s="158"/>
      <c r="B67" s="159" t="s">
        <v>9</v>
      </c>
      <c r="C67" s="160" t="s">
        <v>0</v>
      </c>
      <c r="D67" s="369" t="s">
        <v>10</v>
      </c>
      <c r="E67" s="370"/>
      <c r="F67" s="369" t="s">
        <v>11</v>
      </c>
      <c r="G67" s="370"/>
      <c r="H67" s="369" t="s">
        <v>12</v>
      </c>
      <c r="I67" s="370"/>
      <c r="J67" s="369" t="s">
        <v>13</v>
      </c>
      <c r="K67" s="370"/>
      <c r="L67" s="369"/>
      <c r="M67" s="370"/>
      <c r="N67" s="161" t="s">
        <v>14</v>
      </c>
      <c r="O67" s="162" t="s">
        <v>15</v>
      </c>
      <c r="P67" s="163" t="s">
        <v>16</v>
      </c>
      <c r="Q67" s="164"/>
      <c r="R67" s="371" t="s">
        <v>17</v>
      </c>
      <c r="S67" s="372"/>
      <c r="T67" s="348" t="s">
        <v>18</v>
      </c>
      <c r="U67" s="349"/>
      <c r="V67" s="25" t="s">
        <v>19</v>
      </c>
    </row>
    <row r="68" spans="1:22" ht="15.75">
      <c r="A68" s="165">
        <v>27</v>
      </c>
      <c r="B68" s="166" t="s">
        <v>61</v>
      </c>
      <c r="C68" s="167" t="s">
        <v>39</v>
      </c>
      <c r="D68" s="168"/>
      <c r="E68" s="169"/>
      <c r="F68" s="170">
        <f>+P78</f>
      </c>
      <c r="G68" s="171">
        <f>+Q78</f>
      </c>
      <c r="H68" s="170">
        <f>P74</f>
      </c>
      <c r="I68" s="171">
        <f>Q74</f>
      </c>
      <c r="J68" s="170">
        <f>P76</f>
      </c>
      <c r="K68" s="171">
        <f>Q76</f>
      </c>
      <c r="L68" s="170"/>
      <c r="M68" s="171"/>
      <c r="N68" s="172">
        <f>IF(SUM(D68:M68)=0,"",COUNTIF(E68:E71,"3"))</f>
      </c>
      <c r="O68" s="173">
        <f>IF(SUM(E68:N68)=0,"",COUNTIF(D68:D71,"3"))</f>
      </c>
      <c r="P68" s="174">
        <f>IF(SUM(D68:M68)=0,"",SUM(E68:E71))</f>
      </c>
      <c r="Q68" s="175">
        <f>IF(SUM(D68:M68)=0,"",SUM(D68:D71))</f>
      </c>
      <c r="R68" s="362"/>
      <c r="S68" s="363"/>
      <c r="T68" s="35" t="e">
        <f>+T74+T76+T78</f>
        <v>#REF!</v>
      </c>
      <c r="U68" s="35" t="e">
        <f>+U74+U76+U78</f>
        <v>#REF!</v>
      </c>
      <c r="V68" s="36" t="e">
        <f>+T68-U68</f>
        <v>#REF!</v>
      </c>
    </row>
    <row r="69" spans="1:22" ht="15.75">
      <c r="A69" s="176"/>
      <c r="B69" s="166" t="s">
        <v>97</v>
      </c>
      <c r="C69" s="167" t="s">
        <v>94</v>
      </c>
      <c r="D69" s="177">
        <f>+Q78</f>
      </c>
      <c r="E69" s="178">
        <f>+P78</f>
      </c>
      <c r="F69" s="179"/>
      <c r="G69" s="180"/>
      <c r="H69" s="177">
        <f>P77</f>
        <v>3</v>
      </c>
      <c r="I69" s="178">
        <f>Q77</f>
        <v>2</v>
      </c>
      <c r="J69" s="177">
        <f>P75</f>
        <v>3</v>
      </c>
      <c r="K69" s="178">
        <f>Q75</f>
        <v>1</v>
      </c>
      <c r="L69" s="177"/>
      <c r="M69" s="178"/>
      <c r="N69" s="172">
        <f>IF(SUM(D69:M69)=0,"",COUNTIF(G68:G71,"3"))</f>
        <v>2</v>
      </c>
      <c r="O69" s="173">
        <f>IF(SUM(E69:N69)=0,"",COUNTIF(F68:F71,"3"))</f>
        <v>0</v>
      </c>
      <c r="P69" s="174">
        <f>IF(SUM(D69:M69)=0,"",SUM(G68:G71))</f>
        <v>6</v>
      </c>
      <c r="Q69" s="175">
        <f>IF(SUM(D69:M69)=0,"",SUM(F68:F71))</f>
        <v>3</v>
      </c>
      <c r="R69" s="362">
        <v>1</v>
      </c>
      <c r="S69" s="363"/>
      <c r="T69" s="35" t="e">
        <f>+T75+T77+U78</f>
        <v>#REF!</v>
      </c>
      <c r="U69" s="35" t="e">
        <f>+U75+U77+T78</f>
        <v>#REF!</v>
      </c>
      <c r="V69" s="36" t="e">
        <f>+T69-U69</f>
        <v>#REF!</v>
      </c>
    </row>
    <row r="70" spans="1:22" ht="15.75">
      <c r="A70" s="176"/>
      <c r="B70" s="166" t="s">
        <v>159</v>
      </c>
      <c r="C70" s="167" t="s">
        <v>99</v>
      </c>
      <c r="D70" s="177">
        <f>+Q74</f>
      </c>
      <c r="E70" s="178">
        <f>+P74</f>
      </c>
      <c r="F70" s="177">
        <f>Q77</f>
        <v>2</v>
      </c>
      <c r="G70" s="178">
        <f>P77</f>
        <v>3</v>
      </c>
      <c r="H70" s="179"/>
      <c r="I70" s="180"/>
      <c r="J70" s="177">
        <f>P79</f>
        <v>3</v>
      </c>
      <c r="K70" s="178">
        <f>Q79</f>
        <v>0</v>
      </c>
      <c r="L70" s="177"/>
      <c r="M70" s="178"/>
      <c r="N70" s="172">
        <f>IF(SUM(D70:M70)=0,"",COUNTIF(I68:I71,"3"))</f>
        <v>1</v>
      </c>
      <c r="O70" s="173">
        <f>IF(SUM(E70:N70)=0,"",COUNTIF(H68:H71,"3"))</f>
        <v>1</v>
      </c>
      <c r="P70" s="174">
        <f>IF(SUM(D70:M70)=0,"",SUM(I68:I71))</f>
        <v>5</v>
      </c>
      <c r="Q70" s="175">
        <f>IF(SUM(D70:M70)=0,"",SUM(H68:H71))</f>
        <v>3</v>
      </c>
      <c r="R70" s="362">
        <v>2</v>
      </c>
      <c r="S70" s="363"/>
      <c r="T70" s="35" t="e">
        <f>+U74+U77+T79</f>
        <v>#REF!</v>
      </c>
      <c r="U70" s="35" t="e">
        <f>+T74+T77+U79</f>
        <v>#REF!</v>
      </c>
      <c r="V70" s="36" t="e">
        <f>+T70-U70</f>
        <v>#REF!</v>
      </c>
    </row>
    <row r="71" spans="1:22" ht="16.5" thickBot="1">
      <c r="A71" s="176"/>
      <c r="B71" s="181" t="s">
        <v>98</v>
      </c>
      <c r="C71" s="167" t="s">
        <v>56</v>
      </c>
      <c r="D71" s="177">
        <f>Q76</f>
      </c>
      <c r="E71" s="178">
        <f>P76</f>
      </c>
      <c r="F71" s="177">
        <f>Q75</f>
        <v>1</v>
      </c>
      <c r="G71" s="178">
        <f>P75</f>
        <v>3</v>
      </c>
      <c r="H71" s="177">
        <f>Q79</f>
        <v>0</v>
      </c>
      <c r="I71" s="178">
        <f>P79</f>
        <v>3</v>
      </c>
      <c r="J71" s="179"/>
      <c r="K71" s="180"/>
      <c r="L71" s="177"/>
      <c r="M71" s="178"/>
      <c r="N71" s="172">
        <f>IF(SUM(D71:M71)=0,"",COUNTIF(K68:K71,"3"))</f>
        <v>0</v>
      </c>
      <c r="O71" s="173">
        <f>IF(SUM(E71:N71)=0,"",COUNTIF(J68:J71,"3"))</f>
        <v>2</v>
      </c>
      <c r="P71" s="174">
        <f>IF(SUM(D71:M72)=0,"",SUM(K68:K71))</f>
        <v>1</v>
      </c>
      <c r="Q71" s="175">
        <f>IF(SUM(D71:M71)=0,"",SUM(J68:J71))</f>
        <v>6</v>
      </c>
      <c r="R71" s="362">
        <v>3</v>
      </c>
      <c r="S71" s="363"/>
      <c r="T71" s="35" t="e">
        <f>+U75+U76+U79</f>
        <v>#REF!</v>
      </c>
      <c r="U71" s="35" t="e">
        <f>+T75+T76+T79</f>
        <v>#REF!</v>
      </c>
      <c r="V71" s="36" t="e">
        <f>+T71-U71</f>
        <v>#REF!</v>
      </c>
    </row>
    <row r="72" spans="1:24" ht="15.75" thickTop="1">
      <c r="A72" s="182"/>
      <c r="B72" s="183" t="s">
        <v>21</v>
      </c>
      <c r="C72" s="184" t="s">
        <v>21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6"/>
      <c r="S72" s="187"/>
      <c r="T72" s="47"/>
      <c r="U72" s="48" t="s">
        <v>22</v>
      </c>
      <c r="V72" s="49" t="e">
        <f>SUM(V68:V71)</f>
        <v>#REF!</v>
      </c>
      <c r="W72" s="48" t="e">
        <f>IF(V72=0,"OK","Virhe")</f>
        <v>#REF!</v>
      </c>
      <c r="X72" s="50"/>
    </row>
    <row r="73" spans="1:22" ht="15.75" thickBot="1">
      <c r="A73" s="188"/>
      <c r="B73" s="189" t="s">
        <v>23</v>
      </c>
      <c r="C73" s="190"/>
      <c r="D73" s="191"/>
      <c r="E73" s="192"/>
      <c r="F73" s="368" t="s">
        <v>24</v>
      </c>
      <c r="G73" s="365"/>
      <c r="H73" s="364" t="s">
        <v>25</v>
      </c>
      <c r="I73" s="365"/>
      <c r="J73" s="364" t="s">
        <v>26</v>
      </c>
      <c r="K73" s="365"/>
      <c r="L73" s="364" t="s">
        <v>27</v>
      </c>
      <c r="M73" s="365"/>
      <c r="N73" s="364" t="s">
        <v>28</v>
      </c>
      <c r="O73" s="365"/>
      <c r="P73" s="366" t="s">
        <v>29</v>
      </c>
      <c r="Q73" s="367"/>
      <c r="R73" s="215"/>
      <c r="S73" s="193"/>
      <c r="T73" s="54" t="s">
        <v>18</v>
      </c>
      <c r="U73" s="55"/>
      <c r="V73" s="25" t="s">
        <v>19</v>
      </c>
    </row>
    <row r="74" spans="1:22" ht="15.75">
      <c r="A74" s="194" t="s">
        <v>30</v>
      </c>
      <c r="B74" s="195" t="str">
        <f>IF(B68&gt;"",B68,"")</f>
        <v>Antti Jokinen</v>
      </c>
      <c r="C74" s="195" t="str">
        <f>IF(B70&gt;"",B70,"")</f>
        <v>Janne Markkanen</v>
      </c>
      <c r="D74" s="196"/>
      <c r="E74" s="197"/>
      <c r="F74" s="360" t="s">
        <v>285</v>
      </c>
      <c r="G74" s="361"/>
      <c r="H74" s="357"/>
      <c r="I74" s="358"/>
      <c r="J74" s="357"/>
      <c r="K74" s="358"/>
      <c r="L74" s="357"/>
      <c r="M74" s="358"/>
      <c r="N74" s="359"/>
      <c r="O74" s="358"/>
      <c r="P74" s="198">
        <f aca="true" t="shared" si="12" ref="P74:P79">IF(COUNT(F74:N74)=0,"",COUNTIF(F74:N74,"&gt;=0"))</f>
      </c>
      <c r="Q74" s="199">
        <f aca="true" t="shared" si="13" ref="Q74:Q79">IF(COUNT(F74:N74)=0,"",(IF(LEFT(F74,1)="-",1,0)+IF(LEFT(H74,1)="-",1,0)+IF(LEFT(J74,1)="-",1,0)+IF(LEFT(L74,1)="-",1,0)+IF(LEFT(N74,1)="-",1,0)))</f>
      </c>
      <c r="R74" s="200"/>
      <c r="S74" s="201"/>
      <c r="T74" s="61" t="e">
        <f>+#REF!+#REF!+#REF!+#REF!+#REF!</f>
        <v>#REF!</v>
      </c>
      <c r="U74" s="62" t="e">
        <f>+#REF!+#REF!+#REF!+#REF!+#REF!</f>
        <v>#REF!</v>
      </c>
      <c r="V74" s="63" t="e">
        <f aca="true" t="shared" si="14" ref="V74:V79">+T74-U74</f>
        <v>#REF!</v>
      </c>
    </row>
    <row r="75" spans="1:22" ht="15.75">
      <c r="A75" s="194" t="s">
        <v>31</v>
      </c>
      <c r="B75" s="195" t="str">
        <f>IF(B69&gt;"",B69,"")</f>
        <v>Henri Makkonen</v>
      </c>
      <c r="C75" s="195" t="str">
        <f>IF(B71&gt;"",B71,"")</f>
        <v>Kai Merimaa</v>
      </c>
      <c r="D75" s="202"/>
      <c r="E75" s="197"/>
      <c r="F75" s="350">
        <v>10</v>
      </c>
      <c r="G75" s="351"/>
      <c r="H75" s="350">
        <v>-8</v>
      </c>
      <c r="I75" s="351"/>
      <c r="J75" s="350">
        <v>6</v>
      </c>
      <c r="K75" s="351"/>
      <c r="L75" s="350">
        <v>8</v>
      </c>
      <c r="M75" s="351"/>
      <c r="N75" s="350"/>
      <c r="O75" s="351"/>
      <c r="P75" s="198">
        <f t="shared" si="12"/>
        <v>3</v>
      </c>
      <c r="Q75" s="199">
        <f t="shared" si="13"/>
        <v>1</v>
      </c>
      <c r="R75" s="203"/>
      <c r="S75" s="204"/>
      <c r="T75" s="61" t="e">
        <f>+#REF!+#REF!+#REF!+#REF!+#REF!</f>
        <v>#REF!</v>
      </c>
      <c r="U75" s="62" t="e">
        <f>+#REF!+#REF!+#REF!+#REF!+#REF!</f>
        <v>#REF!</v>
      </c>
      <c r="V75" s="63" t="e">
        <f t="shared" si="14"/>
        <v>#REF!</v>
      </c>
    </row>
    <row r="76" spans="1:22" ht="16.5" thickBot="1">
      <c r="A76" s="194" t="s">
        <v>32</v>
      </c>
      <c r="B76" s="205" t="str">
        <f>IF(B68&gt;"",B68,"")</f>
        <v>Antti Jokinen</v>
      </c>
      <c r="C76" s="205" t="str">
        <f>IF(B71&gt;"",B71,"")</f>
        <v>Kai Merimaa</v>
      </c>
      <c r="D76" s="191"/>
      <c r="E76" s="206"/>
      <c r="F76" s="355" t="s">
        <v>285</v>
      </c>
      <c r="G76" s="356"/>
      <c r="H76" s="355"/>
      <c r="I76" s="356"/>
      <c r="J76" s="355"/>
      <c r="K76" s="356"/>
      <c r="L76" s="355"/>
      <c r="M76" s="356"/>
      <c r="N76" s="355"/>
      <c r="O76" s="356"/>
      <c r="P76" s="198">
        <f t="shared" si="12"/>
      </c>
      <c r="Q76" s="199">
        <f t="shared" si="13"/>
      </c>
      <c r="R76" s="203"/>
      <c r="S76" s="204"/>
      <c r="T76" s="61" t="e">
        <f>+#REF!+#REF!+#REF!+#REF!+#REF!</f>
        <v>#REF!</v>
      </c>
      <c r="U76" s="62" t="e">
        <f>+#REF!+#REF!+#REF!+#REF!+#REF!</f>
        <v>#REF!</v>
      </c>
      <c r="V76" s="63" t="e">
        <f t="shared" si="14"/>
        <v>#REF!</v>
      </c>
    </row>
    <row r="77" spans="1:22" ht="15.75">
      <c r="A77" s="194" t="s">
        <v>33</v>
      </c>
      <c r="B77" s="195" t="str">
        <f>IF(B69&gt;"",B69,"")</f>
        <v>Henri Makkonen</v>
      </c>
      <c r="C77" s="195" t="str">
        <f>IF(B70&gt;"",B70,"")</f>
        <v>Janne Markkanen</v>
      </c>
      <c r="D77" s="196"/>
      <c r="E77" s="197"/>
      <c r="F77" s="357">
        <v>7</v>
      </c>
      <c r="G77" s="358"/>
      <c r="H77" s="357">
        <v>8</v>
      </c>
      <c r="I77" s="358"/>
      <c r="J77" s="357">
        <v>-8</v>
      </c>
      <c r="K77" s="358"/>
      <c r="L77" s="357">
        <v>-9</v>
      </c>
      <c r="M77" s="358"/>
      <c r="N77" s="357">
        <v>7</v>
      </c>
      <c r="O77" s="358"/>
      <c r="P77" s="198">
        <f t="shared" si="12"/>
        <v>3</v>
      </c>
      <c r="Q77" s="199">
        <f t="shared" si="13"/>
        <v>2</v>
      </c>
      <c r="R77" s="203"/>
      <c r="S77" s="204"/>
      <c r="T77" s="61" t="e">
        <f>+#REF!+#REF!+#REF!+#REF!+#REF!</f>
        <v>#REF!</v>
      </c>
      <c r="U77" s="62" t="e">
        <f>+#REF!+#REF!+#REF!+#REF!+#REF!</f>
        <v>#REF!</v>
      </c>
      <c r="V77" s="63" t="e">
        <f t="shared" si="14"/>
        <v>#REF!</v>
      </c>
    </row>
    <row r="78" spans="1:22" ht="15.75">
      <c r="A78" s="194" t="s">
        <v>34</v>
      </c>
      <c r="B78" s="195" t="str">
        <f>IF(B68&gt;"",B68,"")</f>
        <v>Antti Jokinen</v>
      </c>
      <c r="C78" s="195" t="str">
        <f>IF(B69&gt;"",B69,"")</f>
        <v>Henri Makkonen</v>
      </c>
      <c r="D78" s="202"/>
      <c r="E78" s="197"/>
      <c r="F78" s="350" t="s">
        <v>285</v>
      </c>
      <c r="G78" s="351"/>
      <c r="H78" s="350"/>
      <c r="I78" s="351"/>
      <c r="J78" s="352"/>
      <c r="K78" s="351"/>
      <c r="L78" s="350"/>
      <c r="M78" s="351"/>
      <c r="N78" s="350"/>
      <c r="O78" s="351"/>
      <c r="P78" s="198">
        <f t="shared" si="12"/>
      </c>
      <c r="Q78" s="199">
        <f t="shared" si="13"/>
      </c>
      <c r="R78" s="203"/>
      <c r="S78" s="204"/>
      <c r="T78" s="61" t="e">
        <f>+#REF!+#REF!+#REF!+#REF!+#REF!</f>
        <v>#REF!</v>
      </c>
      <c r="U78" s="62" t="e">
        <f>+#REF!+#REF!+#REF!+#REF!+#REF!</f>
        <v>#REF!</v>
      </c>
      <c r="V78" s="63" t="e">
        <f t="shared" si="14"/>
        <v>#REF!</v>
      </c>
    </row>
    <row r="79" spans="1:22" ht="16.5" thickBot="1">
      <c r="A79" s="207" t="s">
        <v>35</v>
      </c>
      <c r="B79" s="208" t="str">
        <f>IF(B70&gt;"",B70,"")</f>
        <v>Janne Markkanen</v>
      </c>
      <c r="C79" s="208" t="str">
        <f>IF(B71&gt;"",B71,"")</f>
        <v>Kai Merimaa</v>
      </c>
      <c r="D79" s="209"/>
      <c r="E79" s="210"/>
      <c r="F79" s="353">
        <v>9</v>
      </c>
      <c r="G79" s="354"/>
      <c r="H79" s="353">
        <v>2</v>
      </c>
      <c r="I79" s="354"/>
      <c r="J79" s="353">
        <v>6</v>
      </c>
      <c r="K79" s="354"/>
      <c r="L79" s="353"/>
      <c r="M79" s="354"/>
      <c r="N79" s="353"/>
      <c r="O79" s="354"/>
      <c r="P79" s="211">
        <f t="shared" si="12"/>
        <v>3</v>
      </c>
      <c r="Q79" s="212">
        <f t="shared" si="13"/>
        <v>0</v>
      </c>
      <c r="R79" s="213"/>
      <c r="S79" s="214"/>
      <c r="T79" s="61" t="e">
        <f>+#REF!+#REF!+#REF!+#REF!+#REF!</f>
        <v>#REF!</v>
      </c>
      <c r="U79" s="62" t="e">
        <f>+#REF!+#REF!+#REF!+#REF!+#REF!</f>
        <v>#REF!</v>
      </c>
      <c r="V79" s="63" t="e">
        <f t="shared" si="14"/>
        <v>#REF!</v>
      </c>
    </row>
    <row r="80" spans="1:19" ht="16.5" thickBot="1" thickTop="1">
      <c r="A80" s="215"/>
      <c r="B80" s="216"/>
      <c r="C80" s="216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</row>
    <row r="81" spans="1:19" ht="16.5" thickTop="1">
      <c r="A81" s="215"/>
      <c r="B81" s="146" t="s">
        <v>69</v>
      </c>
      <c r="C81" s="147"/>
      <c r="D81" s="146"/>
      <c r="E81" s="146"/>
      <c r="F81" s="148"/>
      <c r="G81" s="146"/>
      <c r="H81" s="149" t="s">
        <v>3</v>
      </c>
      <c r="I81" s="150"/>
      <c r="J81" s="384" t="s">
        <v>68</v>
      </c>
      <c r="K81" s="385"/>
      <c r="L81" s="385"/>
      <c r="M81" s="386"/>
      <c r="N81" s="151" t="s">
        <v>4</v>
      </c>
      <c r="O81" s="152"/>
      <c r="P81" s="347" t="s">
        <v>45</v>
      </c>
      <c r="Q81" s="373"/>
      <c r="R81" s="373"/>
      <c r="S81" s="374"/>
    </row>
    <row r="82" spans="1:19" ht="16.5" thickBot="1">
      <c r="A82" s="153"/>
      <c r="B82" s="154" t="s">
        <v>39</v>
      </c>
      <c r="C82" s="155" t="s">
        <v>5</v>
      </c>
      <c r="D82" s="375">
        <v>6</v>
      </c>
      <c r="E82" s="376"/>
      <c r="F82" s="377"/>
      <c r="G82" s="378" t="s">
        <v>6</v>
      </c>
      <c r="H82" s="376"/>
      <c r="I82" s="376"/>
      <c r="J82" s="379">
        <v>39761</v>
      </c>
      <c r="K82" s="379"/>
      <c r="L82" s="379"/>
      <c r="M82" s="380"/>
      <c r="N82" s="156" t="s">
        <v>7</v>
      </c>
      <c r="O82" s="157"/>
      <c r="P82" s="381">
        <v>0.4479166666666667</v>
      </c>
      <c r="Q82" s="382"/>
      <c r="R82" s="382"/>
      <c r="S82" s="383"/>
    </row>
    <row r="83" spans="1:22" ht="15.75" thickTop="1">
      <c r="A83" s="158"/>
      <c r="B83" s="159" t="s">
        <v>9</v>
      </c>
      <c r="C83" s="160" t="s">
        <v>0</v>
      </c>
      <c r="D83" s="369" t="s">
        <v>10</v>
      </c>
      <c r="E83" s="370"/>
      <c r="F83" s="369" t="s">
        <v>11</v>
      </c>
      <c r="G83" s="370"/>
      <c r="H83" s="369" t="s">
        <v>12</v>
      </c>
      <c r="I83" s="370"/>
      <c r="J83" s="369" t="s">
        <v>13</v>
      </c>
      <c r="K83" s="370"/>
      <c r="L83" s="369"/>
      <c r="M83" s="370"/>
      <c r="N83" s="161" t="s">
        <v>14</v>
      </c>
      <c r="O83" s="162" t="s">
        <v>15</v>
      </c>
      <c r="P83" s="163" t="s">
        <v>16</v>
      </c>
      <c r="Q83" s="164"/>
      <c r="R83" s="371" t="s">
        <v>17</v>
      </c>
      <c r="S83" s="372"/>
      <c r="T83" s="348" t="s">
        <v>18</v>
      </c>
      <c r="U83" s="349"/>
      <c r="V83" s="25" t="s">
        <v>19</v>
      </c>
    </row>
    <row r="84" spans="1:22" ht="15.75">
      <c r="A84" s="165">
        <v>28</v>
      </c>
      <c r="B84" s="166" t="s">
        <v>60</v>
      </c>
      <c r="C84" s="167" t="s">
        <v>20</v>
      </c>
      <c r="D84" s="168"/>
      <c r="E84" s="169"/>
      <c r="F84" s="170">
        <f>+P94</f>
      </c>
      <c r="G84" s="171">
        <f>+Q94</f>
      </c>
      <c r="H84" s="170">
        <f>P90</f>
      </c>
      <c r="I84" s="171">
        <f>Q90</f>
      </c>
      <c r="J84" s="170">
        <f>P92</f>
        <v>2</v>
      </c>
      <c r="K84" s="171">
        <f>Q92</f>
        <v>1</v>
      </c>
      <c r="L84" s="170"/>
      <c r="M84" s="171"/>
      <c r="N84" s="172">
        <f>IF(SUM(D84:M84)=0,"",COUNTIF(E84:E87,"3"))</f>
        <v>0</v>
      </c>
      <c r="O84" s="173">
        <f>IF(SUM(E84:N84)=0,"",COUNTIF(D84:D87,"3"))</f>
        <v>0</v>
      </c>
      <c r="P84" s="174">
        <f>IF(SUM(D84:M84)=0,"",SUM(E84:E87))</f>
        <v>2</v>
      </c>
      <c r="Q84" s="175">
        <f>IF(SUM(D84:M84)=0,"",SUM(D84:D87))</f>
        <v>1</v>
      </c>
      <c r="R84" s="362"/>
      <c r="S84" s="363"/>
      <c r="T84" s="35" t="e">
        <f>+T90+T92+T94</f>
        <v>#REF!</v>
      </c>
      <c r="U84" s="35" t="e">
        <f>+U90+U92+U94</f>
        <v>#REF!</v>
      </c>
      <c r="V84" s="36" t="e">
        <f>+T84-U84</f>
        <v>#REF!</v>
      </c>
    </row>
    <row r="85" spans="1:22" ht="15.75">
      <c r="A85" s="176"/>
      <c r="B85" s="166" t="s">
        <v>101</v>
      </c>
      <c r="C85" s="167" t="s">
        <v>102</v>
      </c>
      <c r="D85" s="177">
        <f>+Q94</f>
      </c>
      <c r="E85" s="178">
        <f>+P94</f>
      </c>
      <c r="F85" s="179"/>
      <c r="G85" s="180"/>
      <c r="H85" s="177">
        <f>P93</f>
        <v>2</v>
      </c>
      <c r="I85" s="178">
        <f>Q93</f>
        <v>3</v>
      </c>
      <c r="J85" s="177">
        <f>P91</f>
        <v>3</v>
      </c>
      <c r="K85" s="178">
        <f>Q91</f>
        <v>1</v>
      </c>
      <c r="L85" s="177"/>
      <c r="M85" s="178"/>
      <c r="N85" s="172">
        <f>IF(SUM(D85:M85)=0,"",COUNTIF(G84:G87,"3"))</f>
        <v>1</v>
      </c>
      <c r="O85" s="173">
        <f>IF(SUM(E85:N85)=0,"",COUNTIF(F84:F87,"3"))</f>
        <v>1</v>
      </c>
      <c r="P85" s="174">
        <f>IF(SUM(D85:M85)=0,"",SUM(G84:G87))</f>
        <v>5</v>
      </c>
      <c r="Q85" s="175">
        <f>IF(SUM(D85:M85)=0,"",SUM(F84:F87))</f>
        <v>4</v>
      </c>
      <c r="R85" s="362">
        <v>2</v>
      </c>
      <c r="S85" s="363"/>
      <c r="T85" s="35" t="e">
        <f>+T91+T93+U94</f>
        <v>#REF!</v>
      </c>
      <c r="U85" s="35" t="e">
        <f>+U91+U93+T94</f>
        <v>#REF!</v>
      </c>
      <c r="V85" s="36" t="e">
        <f>+T85-U85</f>
        <v>#REF!</v>
      </c>
    </row>
    <row r="86" spans="1:22" ht="15.75">
      <c r="A86" s="176"/>
      <c r="B86" s="166" t="s">
        <v>100</v>
      </c>
      <c r="C86" s="167" t="s">
        <v>54</v>
      </c>
      <c r="D86" s="177">
        <f>+Q90</f>
      </c>
      <c r="E86" s="178">
        <f>+P90</f>
      </c>
      <c r="F86" s="177">
        <f>Q93</f>
        <v>3</v>
      </c>
      <c r="G86" s="178">
        <f>P93</f>
        <v>2</v>
      </c>
      <c r="H86" s="179"/>
      <c r="I86" s="180"/>
      <c r="J86" s="177">
        <f>P95</f>
        <v>3</v>
      </c>
      <c r="K86" s="178">
        <f>Q95</f>
        <v>0</v>
      </c>
      <c r="L86" s="177"/>
      <c r="M86" s="178"/>
      <c r="N86" s="172">
        <f>IF(SUM(D86:M86)=0,"",COUNTIF(I84:I87,"3"))</f>
        <v>2</v>
      </c>
      <c r="O86" s="173">
        <f>IF(SUM(E86:N86)=0,"",COUNTIF(H84:H87,"3"))</f>
        <v>0</v>
      </c>
      <c r="P86" s="174">
        <f>IF(SUM(D86:M86)=0,"",SUM(I84:I87))</f>
        <v>6</v>
      </c>
      <c r="Q86" s="175">
        <f>IF(SUM(D86:M86)=0,"",SUM(H84:H87))</f>
        <v>2</v>
      </c>
      <c r="R86" s="362">
        <v>1</v>
      </c>
      <c r="S86" s="363"/>
      <c r="T86" s="35" t="e">
        <f>+U90+U93+T95</f>
        <v>#REF!</v>
      </c>
      <c r="U86" s="35" t="e">
        <f>+T90+T93+U95</f>
        <v>#REF!</v>
      </c>
      <c r="V86" s="36" t="e">
        <f>+T86-U86</f>
        <v>#REF!</v>
      </c>
    </row>
    <row r="87" spans="1:22" ht="16.5" thickBot="1">
      <c r="A87" s="176"/>
      <c r="B87" s="181" t="s">
        <v>103</v>
      </c>
      <c r="C87" s="167" t="s">
        <v>56</v>
      </c>
      <c r="D87" s="177">
        <f>Q92</f>
        <v>1</v>
      </c>
      <c r="E87" s="178">
        <f>P92</f>
        <v>2</v>
      </c>
      <c r="F87" s="177">
        <f>Q91</f>
        <v>1</v>
      </c>
      <c r="G87" s="178">
        <f>P91</f>
        <v>3</v>
      </c>
      <c r="H87" s="177">
        <f>Q95</f>
        <v>0</v>
      </c>
      <c r="I87" s="178">
        <f>P95</f>
        <v>3</v>
      </c>
      <c r="J87" s="179"/>
      <c r="K87" s="180"/>
      <c r="L87" s="177"/>
      <c r="M87" s="178"/>
      <c r="N87" s="172">
        <f>IF(SUM(D87:M87)=0,"",COUNTIF(K84:K87,"3"))</f>
        <v>0</v>
      </c>
      <c r="O87" s="173">
        <f>IF(SUM(E87:N87)=0,"",COUNTIF(J84:J87,"3"))</f>
        <v>2</v>
      </c>
      <c r="P87" s="174">
        <f>IF(SUM(D87:M88)=0,"",SUM(K84:K87))</f>
        <v>2</v>
      </c>
      <c r="Q87" s="175">
        <f>IF(SUM(D87:M87)=0,"",SUM(J84:J87))</f>
        <v>8</v>
      </c>
      <c r="R87" s="362">
        <v>3</v>
      </c>
      <c r="S87" s="363"/>
      <c r="T87" s="35" t="e">
        <f>+U91+U92+U95</f>
        <v>#REF!</v>
      </c>
      <c r="U87" s="35" t="e">
        <f>+T91+T92+T95</f>
        <v>#REF!</v>
      </c>
      <c r="V87" s="36" t="e">
        <f>+T87-U87</f>
        <v>#REF!</v>
      </c>
    </row>
    <row r="88" spans="1:24" ht="15.75" thickTop="1">
      <c r="A88" s="182"/>
      <c r="B88" s="183" t="s">
        <v>21</v>
      </c>
      <c r="C88" s="184" t="s">
        <v>21</v>
      </c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6"/>
      <c r="S88" s="187"/>
      <c r="T88" s="47"/>
      <c r="U88" s="48" t="s">
        <v>22</v>
      </c>
      <c r="V88" s="49" t="e">
        <f>SUM(V84:V87)</f>
        <v>#REF!</v>
      </c>
      <c r="W88" s="48" t="e">
        <f>IF(V88=0,"OK","Virhe")</f>
        <v>#REF!</v>
      </c>
      <c r="X88" s="50"/>
    </row>
    <row r="89" spans="1:22" ht="15.75" thickBot="1">
      <c r="A89" s="188"/>
      <c r="B89" s="189" t="s">
        <v>23</v>
      </c>
      <c r="C89" s="190"/>
      <c r="D89" s="191"/>
      <c r="E89" s="192"/>
      <c r="F89" s="368" t="s">
        <v>24</v>
      </c>
      <c r="G89" s="365"/>
      <c r="H89" s="364" t="s">
        <v>25</v>
      </c>
      <c r="I89" s="365"/>
      <c r="J89" s="364" t="s">
        <v>26</v>
      </c>
      <c r="K89" s="365"/>
      <c r="L89" s="364" t="s">
        <v>27</v>
      </c>
      <c r="M89" s="365"/>
      <c r="N89" s="364" t="s">
        <v>28</v>
      </c>
      <c r="O89" s="365"/>
      <c r="P89" s="366" t="s">
        <v>29</v>
      </c>
      <c r="Q89" s="367"/>
      <c r="R89" s="215"/>
      <c r="S89" s="193"/>
      <c r="T89" s="54" t="s">
        <v>18</v>
      </c>
      <c r="U89" s="55"/>
      <c r="V89" s="25" t="s">
        <v>19</v>
      </c>
    </row>
    <row r="90" spans="1:22" ht="15.75">
      <c r="A90" s="194" t="s">
        <v>30</v>
      </c>
      <c r="B90" s="195" t="str">
        <f>IF(B84&gt;"",B84,"")</f>
        <v>Timo Terho</v>
      </c>
      <c r="C90" s="195" t="str">
        <f>IF(B86&gt;"",B86,"")</f>
        <v>Markus Perkkiö</v>
      </c>
      <c r="D90" s="196"/>
      <c r="E90" s="197"/>
      <c r="F90" s="360" t="s">
        <v>285</v>
      </c>
      <c r="G90" s="361"/>
      <c r="H90" s="357"/>
      <c r="I90" s="358"/>
      <c r="J90" s="357"/>
      <c r="K90" s="358"/>
      <c r="L90" s="357"/>
      <c r="M90" s="358"/>
      <c r="N90" s="359"/>
      <c r="O90" s="358"/>
      <c r="P90" s="198">
        <f aca="true" t="shared" si="15" ref="P90:P95">IF(COUNT(F90:N90)=0,"",COUNTIF(F90:N90,"&gt;=0"))</f>
      </c>
      <c r="Q90" s="199">
        <f aca="true" t="shared" si="16" ref="Q90:Q95">IF(COUNT(F90:N90)=0,"",(IF(LEFT(F90,1)="-",1,0)+IF(LEFT(H90,1)="-",1,0)+IF(LEFT(J90,1)="-",1,0)+IF(LEFT(L90,1)="-",1,0)+IF(LEFT(N90,1)="-",1,0)))</f>
      </c>
      <c r="R90" s="200"/>
      <c r="S90" s="201"/>
      <c r="T90" s="61" t="e">
        <f>+#REF!+#REF!+#REF!+#REF!+#REF!</f>
        <v>#REF!</v>
      </c>
      <c r="U90" s="62" t="e">
        <f>+#REF!+#REF!+#REF!+#REF!+#REF!</f>
        <v>#REF!</v>
      </c>
      <c r="V90" s="63" t="e">
        <f aca="true" t="shared" si="17" ref="V90:V95">+T90-U90</f>
        <v>#REF!</v>
      </c>
    </row>
    <row r="91" spans="1:22" ht="15.75">
      <c r="A91" s="194" t="s">
        <v>31</v>
      </c>
      <c r="B91" s="195" t="str">
        <f>IF(B85&gt;"",B85,"")</f>
        <v>Sami Huuhka</v>
      </c>
      <c r="C91" s="195" t="str">
        <f>IF(B87&gt;"",B87,"")</f>
        <v>Håkan Nyberg</v>
      </c>
      <c r="D91" s="202"/>
      <c r="E91" s="197"/>
      <c r="F91" s="350">
        <v>6</v>
      </c>
      <c r="G91" s="351"/>
      <c r="H91" s="350">
        <v>7</v>
      </c>
      <c r="I91" s="351"/>
      <c r="J91" s="350">
        <v>-10</v>
      </c>
      <c r="K91" s="351"/>
      <c r="L91" s="350">
        <v>13</v>
      </c>
      <c r="M91" s="351"/>
      <c r="N91" s="350"/>
      <c r="O91" s="351"/>
      <c r="P91" s="198">
        <f t="shared" si="15"/>
        <v>3</v>
      </c>
      <c r="Q91" s="199">
        <f t="shared" si="16"/>
        <v>1</v>
      </c>
      <c r="R91" s="203"/>
      <c r="S91" s="204"/>
      <c r="T91" s="61" t="e">
        <f>+#REF!+#REF!+#REF!+#REF!+#REF!</f>
        <v>#REF!</v>
      </c>
      <c r="U91" s="62" t="e">
        <f>+#REF!+#REF!+#REF!+#REF!+#REF!</f>
        <v>#REF!</v>
      </c>
      <c r="V91" s="63" t="e">
        <f t="shared" si="17"/>
        <v>#REF!</v>
      </c>
    </row>
    <row r="92" spans="1:22" ht="16.5" thickBot="1">
      <c r="A92" s="194" t="s">
        <v>32</v>
      </c>
      <c r="B92" s="205" t="s">
        <v>60</v>
      </c>
      <c r="C92" s="205" t="str">
        <f>IF(B87&gt;"",B87,"")</f>
        <v>Håkan Nyberg</v>
      </c>
      <c r="D92" s="191"/>
      <c r="E92" s="206"/>
      <c r="F92" s="355" t="s">
        <v>285</v>
      </c>
      <c r="G92" s="356"/>
      <c r="H92" s="355">
        <v>7</v>
      </c>
      <c r="I92" s="356"/>
      <c r="J92" s="355">
        <v>-10</v>
      </c>
      <c r="K92" s="356"/>
      <c r="L92" s="355">
        <v>13</v>
      </c>
      <c r="M92" s="356"/>
      <c r="N92" s="355"/>
      <c r="O92" s="356"/>
      <c r="P92" s="198">
        <f t="shared" si="15"/>
        <v>2</v>
      </c>
      <c r="Q92" s="199">
        <f t="shared" si="16"/>
        <v>1</v>
      </c>
      <c r="R92" s="203"/>
      <c r="S92" s="204"/>
      <c r="T92" s="61" t="e">
        <f>+#REF!+#REF!+#REF!+#REF!+#REF!</f>
        <v>#REF!</v>
      </c>
      <c r="U92" s="62" t="e">
        <f>+#REF!+#REF!+#REF!+#REF!+#REF!</f>
        <v>#REF!</v>
      </c>
      <c r="V92" s="63" t="e">
        <f t="shared" si="17"/>
        <v>#REF!</v>
      </c>
    </row>
    <row r="93" spans="1:22" ht="15.75">
      <c r="A93" s="194" t="s">
        <v>33</v>
      </c>
      <c r="B93" s="195" t="str">
        <f>IF(B85&gt;"",B85,"")</f>
        <v>Sami Huuhka</v>
      </c>
      <c r="C93" s="195" t="str">
        <f>IF(B86&gt;"",B86,"")</f>
        <v>Markus Perkkiö</v>
      </c>
      <c r="D93" s="196"/>
      <c r="E93" s="197"/>
      <c r="F93" s="357">
        <v>6</v>
      </c>
      <c r="G93" s="358"/>
      <c r="H93" s="357">
        <v>-8</v>
      </c>
      <c r="I93" s="358"/>
      <c r="J93" s="357">
        <v>9</v>
      </c>
      <c r="K93" s="358"/>
      <c r="L93" s="357">
        <v>-8</v>
      </c>
      <c r="M93" s="358"/>
      <c r="N93" s="357">
        <v>-9</v>
      </c>
      <c r="O93" s="358"/>
      <c r="P93" s="198">
        <f t="shared" si="15"/>
        <v>2</v>
      </c>
      <c r="Q93" s="199">
        <f t="shared" si="16"/>
        <v>3</v>
      </c>
      <c r="R93" s="203"/>
      <c r="S93" s="204"/>
      <c r="T93" s="61" t="e">
        <f>+#REF!+#REF!+#REF!+#REF!+#REF!</f>
        <v>#REF!</v>
      </c>
      <c r="U93" s="62" t="e">
        <f>+#REF!+#REF!+#REF!+#REF!+#REF!</f>
        <v>#REF!</v>
      </c>
      <c r="V93" s="63" t="e">
        <f t="shared" si="17"/>
        <v>#REF!</v>
      </c>
    </row>
    <row r="94" spans="1:22" ht="15.75">
      <c r="A94" s="194" t="s">
        <v>34</v>
      </c>
      <c r="B94" s="195" t="str">
        <f>IF(B84&gt;"",B84,"")</f>
        <v>Timo Terho</v>
      </c>
      <c r="C94" s="195" t="str">
        <f>IF(B85&gt;"",B85,"")</f>
        <v>Sami Huuhka</v>
      </c>
      <c r="D94" s="202"/>
      <c r="E94" s="197"/>
      <c r="F94" s="350" t="s">
        <v>285</v>
      </c>
      <c r="G94" s="351"/>
      <c r="H94" s="350"/>
      <c r="I94" s="351"/>
      <c r="J94" s="352"/>
      <c r="K94" s="351"/>
      <c r="L94" s="350"/>
      <c r="M94" s="351"/>
      <c r="N94" s="350"/>
      <c r="O94" s="351"/>
      <c r="P94" s="198">
        <f t="shared" si="15"/>
      </c>
      <c r="Q94" s="199">
        <f t="shared" si="16"/>
      </c>
      <c r="R94" s="203"/>
      <c r="S94" s="204"/>
      <c r="T94" s="61" t="e">
        <f>+#REF!+#REF!+#REF!+#REF!+#REF!</f>
        <v>#REF!</v>
      </c>
      <c r="U94" s="62" t="e">
        <f>+#REF!+#REF!+#REF!+#REF!+#REF!</f>
        <v>#REF!</v>
      </c>
      <c r="V94" s="63" t="e">
        <f t="shared" si="17"/>
        <v>#REF!</v>
      </c>
    </row>
    <row r="95" spans="1:22" ht="16.5" thickBot="1">
      <c r="A95" s="207" t="s">
        <v>35</v>
      </c>
      <c r="B95" s="208" t="str">
        <f>IF(B86&gt;"",B86,"")</f>
        <v>Markus Perkkiö</v>
      </c>
      <c r="C95" s="208" t="str">
        <f>IF(B87&gt;"",B87,"")</f>
        <v>Håkan Nyberg</v>
      </c>
      <c r="D95" s="209"/>
      <c r="E95" s="210"/>
      <c r="F95" s="353">
        <v>9</v>
      </c>
      <c r="G95" s="354"/>
      <c r="H95" s="353">
        <v>6</v>
      </c>
      <c r="I95" s="354"/>
      <c r="J95" s="353">
        <v>9</v>
      </c>
      <c r="K95" s="354"/>
      <c r="L95" s="353"/>
      <c r="M95" s="354"/>
      <c r="N95" s="353"/>
      <c r="O95" s="354"/>
      <c r="P95" s="211">
        <f t="shared" si="15"/>
        <v>3</v>
      </c>
      <c r="Q95" s="212">
        <f t="shared" si="16"/>
        <v>0</v>
      </c>
      <c r="R95" s="213"/>
      <c r="S95" s="214"/>
      <c r="T95" s="61" t="e">
        <f>+#REF!+#REF!+#REF!+#REF!+#REF!</f>
        <v>#REF!</v>
      </c>
      <c r="U95" s="62" t="e">
        <f>+#REF!+#REF!+#REF!+#REF!+#REF!</f>
        <v>#REF!</v>
      </c>
      <c r="V95" s="63" t="e">
        <f t="shared" si="17"/>
        <v>#REF!</v>
      </c>
    </row>
    <row r="96" spans="1:19" ht="16.5" thickBot="1" thickTop="1">
      <c r="A96" s="215"/>
      <c r="B96" s="216"/>
      <c r="C96" s="216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</row>
    <row r="97" spans="1:19" ht="16.5" thickTop="1">
      <c r="A97" s="215"/>
      <c r="B97" s="146" t="s">
        <v>69</v>
      </c>
      <c r="C97" s="147"/>
      <c r="D97" s="146"/>
      <c r="E97" s="146"/>
      <c r="F97" s="148"/>
      <c r="G97" s="146"/>
      <c r="H97" s="149" t="s">
        <v>3</v>
      </c>
      <c r="I97" s="150"/>
      <c r="J97" s="384" t="s">
        <v>68</v>
      </c>
      <c r="K97" s="385"/>
      <c r="L97" s="385"/>
      <c r="M97" s="386"/>
      <c r="N97" s="151" t="s">
        <v>4</v>
      </c>
      <c r="O97" s="152"/>
      <c r="P97" s="347" t="s">
        <v>46</v>
      </c>
      <c r="Q97" s="373"/>
      <c r="R97" s="373"/>
      <c r="S97" s="374"/>
    </row>
    <row r="98" spans="1:19" ht="16.5" thickBot="1">
      <c r="A98" s="153"/>
      <c r="B98" s="154" t="s">
        <v>39</v>
      </c>
      <c r="C98" s="155" t="s">
        <v>5</v>
      </c>
      <c r="D98" s="375">
        <v>7</v>
      </c>
      <c r="E98" s="376"/>
      <c r="F98" s="377"/>
      <c r="G98" s="378" t="s">
        <v>6</v>
      </c>
      <c r="H98" s="376"/>
      <c r="I98" s="376"/>
      <c r="J98" s="379">
        <v>39761</v>
      </c>
      <c r="K98" s="379"/>
      <c r="L98" s="379"/>
      <c r="M98" s="380"/>
      <c r="N98" s="156" t="s">
        <v>7</v>
      </c>
      <c r="O98" s="157"/>
      <c r="P98" s="381">
        <v>0.4479166666666667</v>
      </c>
      <c r="Q98" s="382"/>
      <c r="R98" s="382"/>
      <c r="S98" s="383"/>
    </row>
    <row r="99" spans="1:22" ht="15.75" thickTop="1">
      <c r="A99" s="158"/>
      <c r="B99" s="159" t="s">
        <v>9</v>
      </c>
      <c r="C99" s="160" t="s">
        <v>0</v>
      </c>
      <c r="D99" s="369" t="s">
        <v>10</v>
      </c>
      <c r="E99" s="423"/>
      <c r="F99" s="369" t="s">
        <v>11</v>
      </c>
      <c r="G99" s="423"/>
      <c r="H99" s="369" t="s">
        <v>12</v>
      </c>
      <c r="I99" s="423"/>
      <c r="J99" s="369" t="s">
        <v>13</v>
      </c>
      <c r="K99" s="423"/>
      <c r="L99" s="369"/>
      <c r="M99" s="423"/>
      <c r="N99" s="161" t="s">
        <v>14</v>
      </c>
      <c r="O99" s="162" t="s">
        <v>15</v>
      </c>
      <c r="P99" s="163" t="s">
        <v>16</v>
      </c>
      <c r="Q99" s="164"/>
      <c r="R99" s="371" t="s">
        <v>17</v>
      </c>
      <c r="S99" s="372"/>
      <c r="T99" s="348" t="s">
        <v>18</v>
      </c>
      <c r="U99" s="349"/>
      <c r="V99" s="25" t="s">
        <v>19</v>
      </c>
    </row>
    <row r="100" spans="1:22" ht="15.75">
      <c r="A100" s="165">
        <v>31</v>
      </c>
      <c r="B100" s="166" t="s">
        <v>57</v>
      </c>
      <c r="C100" s="167" t="s">
        <v>2</v>
      </c>
      <c r="D100" s="168"/>
      <c r="E100" s="169"/>
      <c r="F100" s="170">
        <f>+P110</f>
        <v>3</v>
      </c>
      <c r="G100" s="171">
        <f>+Q110</f>
        <v>1</v>
      </c>
      <c r="H100" s="170">
        <f>P106</f>
        <v>3</v>
      </c>
      <c r="I100" s="171">
        <f>Q106</f>
        <v>0</v>
      </c>
      <c r="J100" s="170">
        <f>P108</f>
      </c>
      <c r="K100" s="171">
        <f>Q108</f>
      </c>
      <c r="L100" s="170"/>
      <c r="M100" s="171"/>
      <c r="N100" s="172">
        <f>IF(SUM(D100:M100)=0,"",COUNTIF(E100:E103,"3"))</f>
        <v>2</v>
      </c>
      <c r="O100" s="173">
        <f>IF(SUM(E100:N100)=0,"",COUNTIF(D100:D103,"3"))</f>
        <v>0</v>
      </c>
      <c r="P100" s="174">
        <f>IF(SUM(D100:M100)=0,"",SUM(E100:E103))</f>
        <v>6</v>
      </c>
      <c r="Q100" s="175">
        <f>IF(SUM(D100:M100)=0,"",SUM(D100:D103))</f>
        <v>1</v>
      </c>
      <c r="R100" s="362"/>
      <c r="S100" s="363"/>
      <c r="T100" s="35" t="e">
        <f>+T106+T108+T110</f>
        <v>#REF!</v>
      </c>
      <c r="U100" s="35" t="e">
        <f>+U106+U108+U110</f>
        <v>#REF!</v>
      </c>
      <c r="V100" s="36" t="e">
        <f>+T100-U100</f>
        <v>#REF!</v>
      </c>
    </row>
    <row r="101" spans="1:22" ht="15.75">
      <c r="A101" s="176"/>
      <c r="B101" s="166" t="s">
        <v>104</v>
      </c>
      <c r="C101" s="167" t="s">
        <v>88</v>
      </c>
      <c r="D101" s="177">
        <f>+Q110</f>
        <v>1</v>
      </c>
      <c r="E101" s="178">
        <f>+P110</f>
        <v>3</v>
      </c>
      <c r="F101" s="179"/>
      <c r="G101" s="180"/>
      <c r="H101" s="177">
        <f>P109</f>
        <v>3</v>
      </c>
      <c r="I101" s="178">
        <f>Q109</f>
        <v>0</v>
      </c>
      <c r="J101" s="177">
        <f>P107</f>
      </c>
      <c r="K101" s="178">
        <f>Q107</f>
      </c>
      <c r="L101" s="177"/>
      <c r="M101" s="178"/>
      <c r="N101" s="172">
        <f>IF(SUM(D101:M101)=0,"",COUNTIF(G100:G103,"3"))</f>
        <v>1</v>
      </c>
      <c r="O101" s="173">
        <f>IF(SUM(E101:N101)=0,"",COUNTIF(F100:F103,"3"))</f>
        <v>1</v>
      </c>
      <c r="P101" s="174">
        <f>IF(SUM(D101:M101)=0,"",SUM(G100:G103))</f>
        <v>4</v>
      </c>
      <c r="Q101" s="175">
        <f>IF(SUM(D101:M101)=0,"",SUM(F100:F103))</f>
        <v>3</v>
      </c>
      <c r="R101" s="362"/>
      <c r="S101" s="363"/>
      <c r="T101" s="35" t="e">
        <f>+T107+T109+U110</f>
        <v>#REF!</v>
      </c>
      <c r="U101" s="35" t="e">
        <f>+U107+U109+T110</f>
        <v>#REF!</v>
      </c>
      <c r="V101" s="36" t="e">
        <f>+T101-U101</f>
        <v>#REF!</v>
      </c>
    </row>
    <row r="102" spans="1:22" ht="15.75">
      <c r="A102" s="176"/>
      <c r="B102" s="166" t="s">
        <v>106</v>
      </c>
      <c r="C102" s="167" t="s">
        <v>1</v>
      </c>
      <c r="D102" s="177">
        <f>+Q106</f>
        <v>0</v>
      </c>
      <c r="E102" s="178">
        <f>+P106</f>
        <v>3</v>
      </c>
      <c r="F102" s="177">
        <f>Q109</f>
        <v>0</v>
      </c>
      <c r="G102" s="178">
        <f>P109</f>
        <v>3</v>
      </c>
      <c r="H102" s="179"/>
      <c r="I102" s="180"/>
      <c r="J102" s="177">
        <f>P111</f>
      </c>
      <c r="K102" s="178">
        <f>Q111</f>
      </c>
      <c r="L102" s="177"/>
      <c r="M102" s="178"/>
      <c r="N102" s="172">
        <f>IF(SUM(D102:M102)=0,"",COUNTIF(I100:I103,"3"))</f>
        <v>0</v>
      </c>
      <c r="O102" s="173">
        <f>IF(SUM(E102:N102)=0,"",COUNTIF(H100:H103,"3"))</f>
        <v>2</v>
      </c>
      <c r="P102" s="174">
        <f>IF(SUM(D102:M102)=0,"",SUM(I100:I103))</f>
        <v>0</v>
      </c>
      <c r="Q102" s="175">
        <f>IF(SUM(D102:M102)=0,"",SUM(H100:H103))</f>
        <v>6</v>
      </c>
      <c r="R102" s="362"/>
      <c r="S102" s="363"/>
      <c r="T102" s="35" t="e">
        <f>+U106+U109+T111</f>
        <v>#REF!</v>
      </c>
      <c r="U102" s="35" t="e">
        <f>+T106+T109+U111</f>
        <v>#REF!</v>
      </c>
      <c r="V102" s="36" t="e">
        <f>+T102-U102</f>
        <v>#REF!</v>
      </c>
    </row>
    <row r="103" spans="1:22" ht="16.5" thickBot="1">
      <c r="A103" s="176"/>
      <c r="B103" s="181" t="s">
        <v>105</v>
      </c>
      <c r="C103" s="167" t="s">
        <v>20</v>
      </c>
      <c r="D103" s="177">
        <f>Q108</f>
      </c>
      <c r="E103" s="178">
        <f>P108</f>
      </c>
      <c r="F103" s="177">
        <f>Q107</f>
      </c>
      <c r="G103" s="178">
        <f>P107</f>
      </c>
      <c r="H103" s="177">
        <f>Q111</f>
      </c>
      <c r="I103" s="178">
        <f>P111</f>
      </c>
      <c r="J103" s="179"/>
      <c r="K103" s="180"/>
      <c r="L103" s="177"/>
      <c r="M103" s="178"/>
      <c r="N103" s="172">
        <f>IF(SUM(D103:M103)=0,"",COUNTIF(K100:K103,"3"))</f>
      </c>
      <c r="O103" s="173">
        <f>IF(SUM(E103:N103)=0,"",COUNTIF(J100:J103,"3"))</f>
      </c>
      <c r="P103" s="174">
        <f>IF(SUM(D103:M104)=0,"",SUM(K100:K103))</f>
      </c>
      <c r="Q103" s="175">
        <f>IF(SUM(D103:M103)=0,"",SUM(J100:J103))</f>
      </c>
      <c r="R103" s="362"/>
      <c r="S103" s="363"/>
      <c r="T103" s="35" t="e">
        <f>+U107+U108+U111</f>
        <v>#REF!</v>
      </c>
      <c r="U103" s="35" t="e">
        <f>+T107+T108+T111</f>
        <v>#REF!</v>
      </c>
      <c r="V103" s="36" t="e">
        <f>+T103-U103</f>
        <v>#REF!</v>
      </c>
    </row>
    <row r="104" spans="1:24" ht="15.75" thickTop="1">
      <c r="A104" s="182"/>
      <c r="B104" s="183" t="s">
        <v>21</v>
      </c>
      <c r="C104" s="184" t="s">
        <v>21</v>
      </c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6"/>
      <c r="S104" s="187"/>
      <c r="T104" s="47"/>
      <c r="U104" s="48" t="s">
        <v>22</v>
      </c>
      <c r="V104" s="49" t="e">
        <f>SUM(V100:V103)</f>
        <v>#REF!</v>
      </c>
      <c r="W104" s="48" t="e">
        <f>IF(V104=0,"OK","Virhe")</f>
        <v>#REF!</v>
      </c>
      <c r="X104" s="50"/>
    </row>
    <row r="105" spans="1:22" ht="15.75" thickBot="1">
      <c r="A105" s="188"/>
      <c r="B105" s="189" t="s">
        <v>23</v>
      </c>
      <c r="C105" s="190"/>
      <c r="D105" s="191"/>
      <c r="E105" s="192"/>
      <c r="F105" s="368" t="s">
        <v>24</v>
      </c>
      <c r="G105" s="365"/>
      <c r="H105" s="364" t="s">
        <v>25</v>
      </c>
      <c r="I105" s="365"/>
      <c r="J105" s="364" t="s">
        <v>26</v>
      </c>
      <c r="K105" s="365"/>
      <c r="L105" s="364" t="s">
        <v>27</v>
      </c>
      <c r="M105" s="365"/>
      <c r="N105" s="364" t="s">
        <v>28</v>
      </c>
      <c r="O105" s="365"/>
      <c r="P105" s="366" t="s">
        <v>29</v>
      </c>
      <c r="Q105" s="367"/>
      <c r="R105" s="215"/>
      <c r="S105" s="193"/>
      <c r="T105" s="54" t="s">
        <v>18</v>
      </c>
      <c r="U105" s="55"/>
      <c r="V105" s="25" t="s">
        <v>19</v>
      </c>
    </row>
    <row r="106" spans="1:22" ht="15.75">
      <c r="A106" s="194" t="s">
        <v>30</v>
      </c>
      <c r="B106" s="195" t="str">
        <f>IF(B100&gt;"",B100,"")</f>
        <v>Leo Kivelä</v>
      </c>
      <c r="C106" s="195" t="str">
        <f>IF(B102&gt;"",B102,"")</f>
        <v>Xisheng Cong</v>
      </c>
      <c r="D106" s="196"/>
      <c r="E106" s="197"/>
      <c r="F106" s="360">
        <v>9</v>
      </c>
      <c r="G106" s="361"/>
      <c r="H106" s="357">
        <v>10</v>
      </c>
      <c r="I106" s="358"/>
      <c r="J106" s="357">
        <v>6</v>
      </c>
      <c r="K106" s="358"/>
      <c r="L106" s="357"/>
      <c r="M106" s="358"/>
      <c r="N106" s="359"/>
      <c r="O106" s="358"/>
      <c r="P106" s="198">
        <f aca="true" t="shared" si="18" ref="P106:P111">IF(COUNT(F106:N106)=0,"",COUNTIF(F106:N106,"&gt;=0"))</f>
        <v>3</v>
      </c>
      <c r="Q106" s="199">
        <f aca="true" t="shared" si="19" ref="Q106:Q111">IF(COUNT(F106:N106)=0,"",(IF(LEFT(F106,1)="-",1,0)+IF(LEFT(H106,1)="-",1,0)+IF(LEFT(J106,1)="-",1,0)+IF(LEFT(L106,1)="-",1,0)+IF(LEFT(N106,1)="-",1,0)))</f>
        <v>0</v>
      </c>
      <c r="R106" s="200"/>
      <c r="S106" s="201"/>
      <c r="T106" s="61" t="e">
        <f>+#REF!+#REF!+#REF!+#REF!+#REF!</f>
        <v>#REF!</v>
      </c>
      <c r="U106" s="62" t="e">
        <f>+#REF!+#REF!+#REF!+#REF!+#REF!</f>
        <v>#REF!</v>
      </c>
      <c r="V106" s="63" t="e">
        <f aca="true" t="shared" si="20" ref="V106:V111">+T106-U106</f>
        <v>#REF!</v>
      </c>
    </row>
    <row r="107" spans="1:22" ht="15.75">
      <c r="A107" s="194" t="s">
        <v>31</v>
      </c>
      <c r="B107" s="195" t="str">
        <f>IF(B101&gt;"",B101,"")</f>
        <v>Jyri Pulkkinen</v>
      </c>
      <c r="C107" s="195" t="str">
        <f>IF(B103&gt;"",B103,"")</f>
        <v>Mika Hämäläinen</v>
      </c>
      <c r="D107" s="202"/>
      <c r="E107" s="197"/>
      <c r="F107" s="350" t="s">
        <v>285</v>
      </c>
      <c r="G107" s="351"/>
      <c r="H107" s="350"/>
      <c r="I107" s="351"/>
      <c r="J107" s="350"/>
      <c r="K107" s="351"/>
      <c r="L107" s="350"/>
      <c r="M107" s="351"/>
      <c r="N107" s="350"/>
      <c r="O107" s="351"/>
      <c r="P107" s="198">
        <f t="shared" si="18"/>
      </c>
      <c r="Q107" s="199">
        <f t="shared" si="19"/>
      </c>
      <c r="R107" s="203"/>
      <c r="S107" s="204"/>
      <c r="T107" s="61" t="e">
        <f>+#REF!+#REF!+#REF!+#REF!+#REF!</f>
        <v>#REF!</v>
      </c>
      <c r="U107" s="62" t="e">
        <f>+#REF!+#REF!+#REF!+#REF!+#REF!</f>
        <v>#REF!</v>
      </c>
      <c r="V107" s="63" t="e">
        <f t="shared" si="20"/>
        <v>#REF!</v>
      </c>
    </row>
    <row r="108" spans="1:22" ht="16.5" thickBot="1">
      <c r="A108" s="194" t="s">
        <v>32</v>
      </c>
      <c r="B108" s="205" t="s">
        <v>57</v>
      </c>
      <c r="C108" s="205" t="str">
        <f>IF(B103&gt;"",B103,"")</f>
        <v>Mika Hämäläinen</v>
      </c>
      <c r="D108" s="191"/>
      <c r="E108" s="206"/>
      <c r="F108" s="355" t="s">
        <v>285</v>
      </c>
      <c r="G108" s="356"/>
      <c r="H108" s="355"/>
      <c r="I108" s="356"/>
      <c r="J108" s="355"/>
      <c r="K108" s="356"/>
      <c r="L108" s="355"/>
      <c r="M108" s="356"/>
      <c r="N108" s="355"/>
      <c r="O108" s="356"/>
      <c r="P108" s="198">
        <f t="shared" si="18"/>
      </c>
      <c r="Q108" s="199">
        <f t="shared" si="19"/>
      </c>
      <c r="R108" s="203"/>
      <c r="S108" s="204"/>
      <c r="T108" s="61" t="e">
        <f>+#REF!+#REF!+#REF!+#REF!+#REF!</f>
        <v>#REF!</v>
      </c>
      <c r="U108" s="62" t="e">
        <f>+#REF!+#REF!+#REF!+#REF!+#REF!</f>
        <v>#REF!</v>
      </c>
      <c r="V108" s="63" t="e">
        <f t="shared" si="20"/>
        <v>#REF!</v>
      </c>
    </row>
    <row r="109" spans="1:22" ht="15.75">
      <c r="A109" s="194" t="s">
        <v>33</v>
      </c>
      <c r="B109" s="195" t="str">
        <f>IF(B101&gt;"",B101,"")</f>
        <v>Jyri Pulkkinen</v>
      </c>
      <c r="C109" s="195" t="str">
        <f>IF(B102&gt;"",B102,"")</f>
        <v>Xisheng Cong</v>
      </c>
      <c r="D109" s="196"/>
      <c r="E109" s="197"/>
      <c r="F109" s="357">
        <v>6</v>
      </c>
      <c r="G109" s="358"/>
      <c r="H109" s="357">
        <v>6</v>
      </c>
      <c r="I109" s="358"/>
      <c r="J109" s="357">
        <v>9</v>
      </c>
      <c r="K109" s="358"/>
      <c r="L109" s="357"/>
      <c r="M109" s="358"/>
      <c r="N109" s="357"/>
      <c r="O109" s="358"/>
      <c r="P109" s="198">
        <f t="shared" si="18"/>
        <v>3</v>
      </c>
      <c r="Q109" s="199">
        <f t="shared" si="19"/>
        <v>0</v>
      </c>
      <c r="R109" s="203"/>
      <c r="S109" s="204"/>
      <c r="T109" s="61" t="e">
        <f>+#REF!+#REF!+#REF!+#REF!+#REF!</f>
        <v>#REF!</v>
      </c>
      <c r="U109" s="62" t="e">
        <f>+#REF!+#REF!+#REF!+#REF!+#REF!</f>
        <v>#REF!</v>
      </c>
      <c r="V109" s="63" t="e">
        <f t="shared" si="20"/>
        <v>#REF!</v>
      </c>
    </row>
    <row r="110" spans="1:22" ht="15.75">
      <c r="A110" s="194" t="s">
        <v>34</v>
      </c>
      <c r="B110" s="195" t="str">
        <f>IF(B100&gt;"",B100,"")</f>
        <v>Leo Kivelä</v>
      </c>
      <c r="C110" s="195" t="str">
        <f>IF(B101&gt;"",B101,"")</f>
        <v>Jyri Pulkkinen</v>
      </c>
      <c r="D110" s="202"/>
      <c r="E110" s="197"/>
      <c r="F110" s="350">
        <v>-7</v>
      </c>
      <c r="G110" s="351"/>
      <c r="H110" s="350">
        <v>10</v>
      </c>
      <c r="I110" s="351"/>
      <c r="J110" s="352">
        <v>8</v>
      </c>
      <c r="K110" s="351"/>
      <c r="L110" s="350">
        <v>5</v>
      </c>
      <c r="M110" s="351"/>
      <c r="N110" s="350"/>
      <c r="O110" s="351"/>
      <c r="P110" s="198">
        <f t="shared" si="18"/>
        <v>3</v>
      </c>
      <c r="Q110" s="199">
        <f t="shared" si="19"/>
        <v>1</v>
      </c>
      <c r="R110" s="203"/>
      <c r="S110" s="204"/>
      <c r="T110" s="61" t="e">
        <f>+#REF!+#REF!+#REF!+#REF!+#REF!</f>
        <v>#REF!</v>
      </c>
      <c r="U110" s="62" t="e">
        <f>+#REF!+#REF!+#REF!+#REF!+#REF!</f>
        <v>#REF!</v>
      </c>
      <c r="V110" s="63" t="e">
        <f t="shared" si="20"/>
        <v>#REF!</v>
      </c>
    </row>
    <row r="111" spans="1:22" ht="16.5" thickBot="1">
      <c r="A111" s="207" t="s">
        <v>35</v>
      </c>
      <c r="B111" s="208" t="str">
        <f>IF(B102&gt;"",B102,"")</f>
        <v>Xisheng Cong</v>
      </c>
      <c r="C111" s="208" t="str">
        <f>IF(B103&gt;"",B103,"")</f>
        <v>Mika Hämäläinen</v>
      </c>
      <c r="D111" s="209"/>
      <c r="E111" s="210"/>
      <c r="F111" s="353" t="s">
        <v>285</v>
      </c>
      <c r="G111" s="354"/>
      <c r="H111" s="353"/>
      <c r="I111" s="354"/>
      <c r="J111" s="353"/>
      <c r="K111" s="354"/>
      <c r="L111" s="353"/>
      <c r="M111" s="354"/>
      <c r="N111" s="353"/>
      <c r="O111" s="354"/>
      <c r="P111" s="211">
        <f t="shared" si="18"/>
      </c>
      <c r="Q111" s="212">
        <f t="shared" si="19"/>
      </c>
      <c r="R111" s="213"/>
      <c r="S111" s="214"/>
      <c r="T111" s="61" t="e">
        <f>+#REF!+#REF!+#REF!+#REF!+#REF!</f>
        <v>#REF!</v>
      </c>
      <c r="U111" s="62" t="e">
        <f>+#REF!+#REF!+#REF!+#REF!+#REF!</f>
        <v>#REF!</v>
      </c>
      <c r="V111" s="63" t="e">
        <f t="shared" si="20"/>
        <v>#REF!</v>
      </c>
    </row>
    <row r="112" spans="1:19" ht="16.5" thickBot="1" thickTop="1">
      <c r="A112" s="215"/>
      <c r="B112" s="216"/>
      <c r="C112" s="216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</row>
    <row r="113" spans="1:19" ht="16.5" thickTop="1">
      <c r="A113" s="215"/>
      <c r="B113" s="146" t="s">
        <v>69</v>
      </c>
      <c r="C113" s="147"/>
      <c r="D113" s="146"/>
      <c r="E113" s="146"/>
      <c r="F113" s="148"/>
      <c r="G113" s="146"/>
      <c r="H113" s="149" t="s">
        <v>3</v>
      </c>
      <c r="I113" s="150"/>
      <c r="J113" s="384" t="s">
        <v>68</v>
      </c>
      <c r="K113" s="385"/>
      <c r="L113" s="385"/>
      <c r="M113" s="386"/>
      <c r="N113" s="151" t="s">
        <v>4</v>
      </c>
      <c r="O113" s="152"/>
      <c r="P113" s="347" t="s">
        <v>47</v>
      </c>
      <c r="Q113" s="373"/>
      <c r="R113" s="373"/>
      <c r="S113" s="374"/>
    </row>
    <row r="114" spans="1:19" ht="16.5" thickBot="1">
      <c r="A114" s="153"/>
      <c r="B114" s="154" t="s">
        <v>39</v>
      </c>
      <c r="C114" s="155" t="s">
        <v>5</v>
      </c>
      <c r="D114" s="375">
        <v>8</v>
      </c>
      <c r="E114" s="376"/>
      <c r="F114" s="377"/>
      <c r="G114" s="378" t="s">
        <v>6</v>
      </c>
      <c r="H114" s="376"/>
      <c r="I114" s="376"/>
      <c r="J114" s="379">
        <v>39761</v>
      </c>
      <c r="K114" s="379"/>
      <c r="L114" s="379"/>
      <c r="M114" s="380"/>
      <c r="N114" s="156" t="s">
        <v>7</v>
      </c>
      <c r="O114" s="157"/>
      <c r="P114" s="381">
        <v>0.4479166666666667</v>
      </c>
      <c r="Q114" s="382"/>
      <c r="R114" s="382"/>
      <c r="S114" s="383"/>
    </row>
    <row r="115" spans="1:22" ht="15.75" thickTop="1">
      <c r="A115" s="158"/>
      <c r="B115" s="159" t="s">
        <v>9</v>
      </c>
      <c r="C115" s="160" t="s">
        <v>0</v>
      </c>
      <c r="D115" s="369" t="s">
        <v>10</v>
      </c>
      <c r="E115" s="370"/>
      <c r="F115" s="369" t="s">
        <v>11</v>
      </c>
      <c r="G115" s="370"/>
      <c r="H115" s="369" t="s">
        <v>12</v>
      </c>
      <c r="I115" s="370"/>
      <c r="J115" s="369" t="s">
        <v>13</v>
      </c>
      <c r="K115" s="370"/>
      <c r="L115" s="369"/>
      <c r="M115" s="370"/>
      <c r="N115" s="161" t="s">
        <v>14</v>
      </c>
      <c r="O115" s="162" t="s">
        <v>15</v>
      </c>
      <c r="P115" s="163" t="s">
        <v>16</v>
      </c>
      <c r="Q115" s="164"/>
      <c r="R115" s="371" t="s">
        <v>17</v>
      </c>
      <c r="S115" s="372"/>
      <c r="T115" s="348" t="s">
        <v>18</v>
      </c>
      <c r="U115" s="349"/>
      <c r="V115" s="25" t="s">
        <v>19</v>
      </c>
    </row>
    <row r="116" spans="1:22" ht="15.75">
      <c r="A116" s="165">
        <v>33</v>
      </c>
      <c r="B116" s="166" t="s">
        <v>55</v>
      </c>
      <c r="C116" s="167" t="s">
        <v>56</v>
      </c>
      <c r="D116" s="168"/>
      <c r="E116" s="169"/>
      <c r="F116" s="170">
        <f>+P126</f>
        <v>3</v>
      </c>
      <c r="G116" s="171">
        <f>+Q126</f>
        <v>0</v>
      </c>
      <c r="H116" s="170">
        <f>P122</f>
        <v>3</v>
      </c>
      <c r="I116" s="171">
        <f>Q122</f>
        <v>0</v>
      </c>
      <c r="J116" s="170">
        <f>P124</f>
        <v>3</v>
      </c>
      <c r="K116" s="171">
        <f>Q124</f>
        <v>0</v>
      </c>
      <c r="L116" s="170"/>
      <c r="M116" s="171"/>
      <c r="N116" s="172">
        <f>IF(SUM(D116:M116)=0,"",COUNTIF(E116:E119,"3"))</f>
        <v>3</v>
      </c>
      <c r="O116" s="173">
        <f>IF(SUM(E116:N116)=0,"",COUNTIF(D116:D119,"3"))</f>
        <v>0</v>
      </c>
      <c r="P116" s="174">
        <f>IF(SUM(D116:M116)=0,"",SUM(E116:E119))</f>
        <v>9</v>
      </c>
      <c r="Q116" s="175">
        <f>IF(SUM(D116:M116)=0,"",SUM(D116:D119))</f>
        <v>0</v>
      </c>
      <c r="R116" s="362">
        <v>1</v>
      </c>
      <c r="S116" s="363"/>
      <c r="T116" s="35" t="e">
        <f>+T122+T124+T126</f>
        <v>#REF!</v>
      </c>
      <c r="U116" s="35" t="e">
        <f>+U122+U124+U126</f>
        <v>#REF!</v>
      </c>
      <c r="V116" s="36" t="e">
        <f>+T116-U116</f>
        <v>#REF!</v>
      </c>
    </row>
    <row r="117" spans="1:22" ht="15.75">
      <c r="A117" s="176"/>
      <c r="B117" s="166" t="s">
        <v>107</v>
      </c>
      <c r="C117" s="167" t="s">
        <v>70</v>
      </c>
      <c r="D117" s="177">
        <f>+Q126</f>
        <v>0</v>
      </c>
      <c r="E117" s="178">
        <f>+P126</f>
        <v>3</v>
      </c>
      <c r="F117" s="179"/>
      <c r="G117" s="180"/>
      <c r="H117" s="177">
        <f>P125</f>
        <v>3</v>
      </c>
      <c r="I117" s="178">
        <f>Q125</f>
        <v>0</v>
      </c>
      <c r="J117" s="177">
        <f>P123</f>
        <v>3</v>
      </c>
      <c r="K117" s="178">
        <f>Q123</f>
        <v>0</v>
      </c>
      <c r="L117" s="177"/>
      <c r="M117" s="178"/>
      <c r="N117" s="172">
        <f>IF(SUM(D117:M117)=0,"",COUNTIF(G116:G119,"3"))</f>
        <v>2</v>
      </c>
      <c r="O117" s="173">
        <f>IF(SUM(E117:N117)=0,"",COUNTIF(F116:F119,"3"))</f>
        <v>1</v>
      </c>
      <c r="P117" s="174">
        <f>IF(SUM(D117:M117)=0,"",SUM(G116:G119))</f>
        <v>6</v>
      </c>
      <c r="Q117" s="175">
        <f>IF(SUM(D117:M117)=0,"",SUM(F116:F119))</f>
        <v>3</v>
      </c>
      <c r="R117" s="362">
        <v>2</v>
      </c>
      <c r="S117" s="363"/>
      <c r="T117" s="35" t="e">
        <f>+T123+T125+U126</f>
        <v>#REF!</v>
      </c>
      <c r="U117" s="35" t="e">
        <f>+U123+U125+T126</f>
        <v>#REF!</v>
      </c>
      <c r="V117" s="36" t="e">
        <f>+T117-U117</f>
        <v>#REF!</v>
      </c>
    </row>
    <row r="118" spans="1:22" ht="15.75">
      <c r="A118" s="176"/>
      <c r="B118" s="166" t="s">
        <v>109</v>
      </c>
      <c r="C118" s="167" t="s">
        <v>54</v>
      </c>
      <c r="D118" s="177">
        <f>+Q122</f>
        <v>0</v>
      </c>
      <c r="E118" s="178">
        <f>+P122</f>
        <v>3</v>
      </c>
      <c r="F118" s="177">
        <f>Q125</f>
        <v>0</v>
      </c>
      <c r="G118" s="178">
        <f>P125</f>
        <v>3</v>
      </c>
      <c r="H118" s="179"/>
      <c r="I118" s="180"/>
      <c r="J118" s="177">
        <f>P127</f>
        <v>3</v>
      </c>
      <c r="K118" s="178">
        <f>Q127</f>
        <v>1</v>
      </c>
      <c r="L118" s="177"/>
      <c r="M118" s="178"/>
      <c r="N118" s="172">
        <f>IF(SUM(D118:M118)=0,"",COUNTIF(I116:I119,"3"))</f>
        <v>1</v>
      </c>
      <c r="O118" s="173">
        <f>IF(SUM(E118:N118)=0,"",COUNTIF(H116:H119,"3"))</f>
        <v>2</v>
      </c>
      <c r="P118" s="174">
        <f>IF(SUM(D118:M118)=0,"",SUM(I116:I119))</f>
        <v>3</v>
      </c>
      <c r="Q118" s="175">
        <f>IF(SUM(D118:M118)=0,"",SUM(H116:H119))</f>
        <v>7</v>
      </c>
      <c r="R118" s="362"/>
      <c r="S118" s="363"/>
      <c r="T118" s="35" t="e">
        <f>+U122+U125+T127</f>
        <v>#REF!</v>
      </c>
      <c r="U118" s="35" t="e">
        <f>+T122+T125+U127</f>
        <v>#REF!</v>
      </c>
      <c r="V118" s="36" t="e">
        <f>+T118-U118</f>
        <v>#REF!</v>
      </c>
    </row>
    <row r="119" spans="1:22" ht="16.5" thickBot="1">
      <c r="A119" s="176"/>
      <c r="B119" s="181" t="s">
        <v>108</v>
      </c>
      <c r="C119" s="167" t="s">
        <v>39</v>
      </c>
      <c r="D119" s="177">
        <f>Q124</f>
        <v>0</v>
      </c>
      <c r="E119" s="178">
        <f>P124</f>
        <v>3</v>
      </c>
      <c r="F119" s="177">
        <f>Q123</f>
        <v>0</v>
      </c>
      <c r="G119" s="178">
        <f>P123</f>
        <v>3</v>
      </c>
      <c r="H119" s="177">
        <f>Q127</f>
        <v>1</v>
      </c>
      <c r="I119" s="178">
        <f>P127</f>
        <v>3</v>
      </c>
      <c r="J119" s="179"/>
      <c r="K119" s="180"/>
      <c r="L119" s="177"/>
      <c r="M119" s="178"/>
      <c r="N119" s="172">
        <f>IF(SUM(D119:M119)=0,"",COUNTIF(K116:K119,"3"))</f>
        <v>0</v>
      </c>
      <c r="O119" s="173">
        <f>IF(SUM(E119:N119)=0,"",COUNTIF(J116:J119,"3"))</f>
        <v>3</v>
      </c>
      <c r="P119" s="174">
        <f>IF(SUM(D119:M120)=0,"",SUM(K116:K119))</f>
        <v>1</v>
      </c>
      <c r="Q119" s="175">
        <f>IF(SUM(D119:M119)=0,"",SUM(J116:J119))</f>
        <v>9</v>
      </c>
      <c r="R119" s="362"/>
      <c r="S119" s="363"/>
      <c r="T119" s="35" t="e">
        <f>+U123+U124+U127</f>
        <v>#REF!</v>
      </c>
      <c r="U119" s="35" t="e">
        <f>+T123+T124+T127</f>
        <v>#REF!</v>
      </c>
      <c r="V119" s="36" t="e">
        <f>+T119-U119</f>
        <v>#REF!</v>
      </c>
    </row>
    <row r="120" spans="1:24" ht="15.75" thickTop="1">
      <c r="A120" s="182"/>
      <c r="B120" s="183" t="s">
        <v>21</v>
      </c>
      <c r="C120" s="184" t="s">
        <v>21</v>
      </c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6"/>
      <c r="S120" s="187"/>
      <c r="T120" s="47"/>
      <c r="U120" s="48" t="s">
        <v>22</v>
      </c>
      <c r="V120" s="49" t="e">
        <f>SUM(V116:V119)</f>
        <v>#REF!</v>
      </c>
      <c r="W120" s="48" t="e">
        <f>IF(V120=0,"OK","Virhe")</f>
        <v>#REF!</v>
      </c>
      <c r="X120" s="50"/>
    </row>
    <row r="121" spans="1:22" ht="15.75" thickBot="1">
      <c r="A121" s="188"/>
      <c r="B121" s="189" t="s">
        <v>23</v>
      </c>
      <c r="C121" s="190"/>
      <c r="D121" s="191"/>
      <c r="E121" s="192"/>
      <c r="F121" s="368" t="s">
        <v>24</v>
      </c>
      <c r="G121" s="365"/>
      <c r="H121" s="364" t="s">
        <v>25</v>
      </c>
      <c r="I121" s="365"/>
      <c r="J121" s="364" t="s">
        <v>26</v>
      </c>
      <c r="K121" s="365"/>
      <c r="L121" s="364" t="s">
        <v>27</v>
      </c>
      <c r="M121" s="365"/>
      <c r="N121" s="364" t="s">
        <v>28</v>
      </c>
      <c r="O121" s="365"/>
      <c r="P121" s="366" t="s">
        <v>29</v>
      </c>
      <c r="Q121" s="367"/>
      <c r="R121" s="215"/>
      <c r="S121" s="193"/>
      <c r="T121" s="54" t="s">
        <v>18</v>
      </c>
      <c r="U121" s="55"/>
      <c r="V121" s="25" t="s">
        <v>19</v>
      </c>
    </row>
    <row r="122" spans="1:22" ht="15.75">
      <c r="A122" s="194" t="s">
        <v>30</v>
      </c>
      <c r="B122" s="195" t="str">
        <f>IF(B116&gt;"",B116,"")</f>
        <v>Aarne Kyläkallio</v>
      </c>
      <c r="C122" s="195" t="str">
        <f>IF(B118&gt;"",B118,"")</f>
        <v>Raimo Virtanen</v>
      </c>
      <c r="D122" s="196"/>
      <c r="E122" s="197"/>
      <c r="F122" s="360">
        <v>5</v>
      </c>
      <c r="G122" s="361"/>
      <c r="H122" s="357">
        <v>6</v>
      </c>
      <c r="I122" s="358"/>
      <c r="J122" s="357">
        <v>10</v>
      </c>
      <c r="K122" s="358"/>
      <c r="L122" s="357"/>
      <c r="M122" s="358"/>
      <c r="N122" s="359"/>
      <c r="O122" s="358"/>
      <c r="P122" s="198">
        <f aca="true" t="shared" si="21" ref="P122:P127">IF(COUNT(F122:N122)=0,"",COUNTIF(F122:N122,"&gt;=0"))</f>
        <v>3</v>
      </c>
      <c r="Q122" s="199">
        <f aca="true" t="shared" si="22" ref="Q122:Q127">IF(COUNT(F122:N122)=0,"",(IF(LEFT(F122,1)="-",1,0)+IF(LEFT(H122,1)="-",1,0)+IF(LEFT(J122,1)="-",1,0)+IF(LEFT(L122,1)="-",1,0)+IF(LEFT(N122,1)="-",1,0)))</f>
        <v>0</v>
      </c>
      <c r="R122" s="200"/>
      <c r="S122" s="201"/>
      <c r="T122" s="61" t="e">
        <f>+#REF!+#REF!+#REF!+#REF!+#REF!</f>
        <v>#REF!</v>
      </c>
      <c r="U122" s="62" t="e">
        <f>+#REF!+#REF!+#REF!+#REF!+#REF!</f>
        <v>#REF!</v>
      </c>
      <c r="V122" s="63" t="e">
        <f aca="true" t="shared" si="23" ref="V122:V127">+T122-U122</f>
        <v>#REF!</v>
      </c>
    </row>
    <row r="123" spans="1:22" ht="15.75">
      <c r="A123" s="194" t="s">
        <v>31</v>
      </c>
      <c r="B123" s="195" t="str">
        <f>IF(B117&gt;"",B117,"")</f>
        <v>Jouko Manni</v>
      </c>
      <c r="C123" s="195" t="str">
        <f>IF(B119&gt;"",B119,"")</f>
        <v>Petri Keivaara</v>
      </c>
      <c r="D123" s="202"/>
      <c r="E123" s="197"/>
      <c r="F123" s="350">
        <v>7</v>
      </c>
      <c r="G123" s="351"/>
      <c r="H123" s="350">
        <v>6</v>
      </c>
      <c r="I123" s="351"/>
      <c r="J123" s="350">
        <v>8</v>
      </c>
      <c r="K123" s="351"/>
      <c r="L123" s="350"/>
      <c r="M123" s="351"/>
      <c r="N123" s="350"/>
      <c r="O123" s="351"/>
      <c r="P123" s="198">
        <f t="shared" si="21"/>
        <v>3</v>
      </c>
      <c r="Q123" s="199">
        <f t="shared" si="22"/>
        <v>0</v>
      </c>
      <c r="R123" s="203"/>
      <c r="S123" s="204"/>
      <c r="T123" s="61" t="e">
        <f>+#REF!+#REF!+#REF!+#REF!+#REF!</f>
        <v>#REF!</v>
      </c>
      <c r="U123" s="62" t="e">
        <f>+#REF!+#REF!+#REF!+#REF!+#REF!</f>
        <v>#REF!</v>
      </c>
      <c r="V123" s="63" t="e">
        <f t="shared" si="23"/>
        <v>#REF!</v>
      </c>
    </row>
    <row r="124" spans="1:22" ht="16.5" thickBot="1">
      <c r="A124" s="194" t="s">
        <v>32</v>
      </c>
      <c r="B124" s="205" t="s">
        <v>55</v>
      </c>
      <c r="C124" s="205" t="str">
        <f>IF(B119&gt;"",B119,"")</f>
        <v>Petri Keivaara</v>
      </c>
      <c r="D124" s="191"/>
      <c r="E124" s="206"/>
      <c r="F124" s="355">
        <v>9</v>
      </c>
      <c r="G124" s="356"/>
      <c r="H124" s="355">
        <v>7</v>
      </c>
      <c r="I124" s="356"/>
      <c r="J124" s="355">
        <v>7</v>
      </c>
      <c r="K124" s="356"/>
      <c r="L124" s="355"/>
      <c r="M124" s="356"/>
      <c r="N124" s="355"/>
      <c r="O124" s="356"/>
      <c r="P124" s="198">
        <f t="shared" si="21"/>
        <v>3</v>
      </c>
      <c r="Q124" s="199">
        <f t="shared" si="22"/>
        <v>0</v>
      </c>
      <c r="R124" s="203"/>
      <c r="S124" s="204"/>
      <c r="T124" s="61" t="e">
        <f>+#REF!+#REF!+#REF!+#REF!+#REF!</f>
        <v>#REF!</v>
      </c>
      <c r="U124" s="62" t="e">
        <f>+#REF!+#REF!+#REF!+#REF!+#REF!</f>
        <v>#REF!</v>
      </c>
      <c r="V124" s="63" t="e">
        <f t="shared" si="23"/>
        <v>#REF!</v>
      </c>
    </row>
    <row r="125" spans="1:22" ht="15.75">
      <c r="A125" s="194" t="s">
        <v>33</v>
      </c>
      <c r="B125" s="195" t="str">
        <f>IF(B117&gt;"",B117,"")</f>
        <v>Jouko Manni</v>
      </c>
      <c r="C125" s="195" t="str">
        <f>IF(B118&gt;"",B118,"")</f>
        <v>Raimo Virtanen</v>
      </c>
      <c r="D125" s="196"/>
      <c r="E125" s="197"/>
      <c r="F125" s="357">
        <v>6</v>
      </c>
      <c r="G125" s="358"/>
      <c r="H125" s="357">
        <v>7</v>
      </c>
      <c r="I125" s="358"/>
      <c r="J125" s="357">
        <v>6</v>
      </c>
      <c r="K125" s="358"/>
      <c r="L125" s="357"/>
      <c r="M125" s="358"/>
      <c r="N125" s="357"/>
      <c r="O125" s="358"/>
      <c r="P125" s="198">
        <f t="shared" si="21"/>
        <v>3</v>
      </c>
      <c r="Q125" s="199">
        <f t="shared" si="22"/>
        <v>0</v>
      </c>
      <c r="R125" s="203"/>
      <c r="S125" s="204"/>
      <c r="T125" s="61" t="e">
        <f>+#REF!+#REF!+#REF!+#REF!+#REF!</f>
        <v>#REF!</v>
      </c>
      <c r="U125" s="62" t="e">
        <f>+#REF!+#REF!+#REF!+#REF!+#REF!</f>
        <v>#REF!</v>
      </c>
      <c r="V125" s="63" t="e">
        <f t="shared" si="23"/>
        <v>#REF!</v>
      </c>
    </row>
    <row r="126" spans="1:22" ht="15.75">
      <c r="A126" s="194" t="s">
        <v>34</v>
      </c>
      <c r="B126" s="195" t="str">
        <f>IF(B116&gt;"",B116,"")</f>
        <v>Aarne Kyläkallio</v>
      </c>
      <c r="C126" s="195" t="str">
        <f>IF(B117&gt;"",B117,"")</f>
        <v>Jouko Manni</v>
      </c>
      <c r="D126" s="202"/>
      <c r="E126" s="197"/>
      <c r="F126" s="350">
        <v>7</v>
      </c>
      <c r="G126" s="351"/>
      <c r="H126" s="350">
        <v>9</v>
      </c>
      <c r="I126" s="351"/>
      <c r="J126" s="352">
        <v>5</v>
      </c>
      <c r="K126" s="351"/>
      <c r="L126" s="350"/>
      <c r="M126" s="351"/>
      <c r="N126" s="350"/>
      <c r="O126" s="351"/>
      <c r="P126" s="198">
        <f t="shared" si="21"/>
        <v>3</v>
      </c>
      <c r="Q126" s="199">
        <f t="shared" si="22"/>
        <v>0</v>
      </c>
      <c r="R126" s="203"/>
      <c r="S126" s="204"/>
      <c r="T126" s="61" t="e">
        <f>+#REF!+#REF!+#REF!+#REF!+#REF!</f>
        <v>#REF!</v>
      </c>
      <c r="U126" s="62" t="e">
        <f>+#REF!+#REF!+#REF!+#REF!+#REF!</f>
        <v>#REF!</v>
      </c>
      <c r="V126" s="63" t="e">
        <f t="shared" si="23"/>
        <v>#REF!</v>
      </c>
    </row>
    <row r="127" spans="1:22" ht="16.5" thickBot="1">
      <c r="A127" s="207" t="s">
        <v>35</v>
      </c>
      <c r="B127" s="208" t="str">
        <f>IF(B118&gt;"",B118,"")</f>
        <v>Raimo Virtanen</v>
      </c>
      <c r="C127" s="208" t="str">
        <f>IF(B119&gt;"",B119,"")</f>
        <v>Petri Keivaara</v>
      </c>
      <c r="D127" s="209"/>
      <c r="E127" s="210"/>
      <c r="F127" s="353">
        <v>14</v>
      </c>
      <c r="G127" s="354"/>
      <c r="H127" s="353">
        <v>3</v>
      </c>
      <c r="I127" s="354"/>
      <c r="J127" s="353">
        <v>-7</v>
      </c>
      <c r="K127" s="354"/>
      <c r="L127" s="353">
        <v>8</v>
      </c>
      <c r="M127" s="354"/>
      <c r="N127" s="353"/>
      <c r="O127" s="354"/>
      <c r="P127" s="211">
        <f t="shared" si="21"/>
        <v>3</v>
      </c>
      <c r="Q127" s="212">
        <f t="shared" si="22"/>
        <v>1</v>
      </c>
      <c r="R127" s="213"/>
      <c r="S127" s="214"/>
      <c r="T127" s="61" t="e">
        <f>+#REF!+#REF!+#REF!+#REF!+#REF!</f>
        <v>#REF!</v>
      </c>
      <c r="U127" s="62" t="e">
        <f>+#REF!+#REF!+#REF!+#REF!+#REF!</f>
        <v>#REF!</v>
      </c>
      <c r="V127" s="63" t="e">
        <f t="shared" si="23"/>
        <v>#REF!</v>
      </c>
    </row>
    <row r="128" spans="1:19" ht="16.5" thickBot="1" thickTop="1">
      <c r="A128" s="215"/>
      <c r="B128" s="216"/>
      <c r="C128" s="216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</row>
    <row r="129" spans="1:19" ht="16.5" thickTop="1">
      <c r="A129" s="215"/>
      <c r="B129" s="146" t="s">
        <v>69</v>
      </c>
      <c r="C129" s="147"/>
      <c r="D129" s="146"/>
      <c r="E129" s="146"/>
      <c r="F129" s="148"/>
      <c r="G129" s="146"/>
      <c r="H129" s="149" t="s">
        <v>3</v>
      </c>
      <c r="I129" s="150"/>
      <c r="J129" s="384" t="s">
        <v>68</v>
      </c>
      <c r="K129" s="385"/>
      <c r="L129" s="385"/>
      <c r="M129" s="386"/>
      <c r="N129" s="151" t="s">
        <v>4</v>
      </c>
      <c r="O129" s="152"/>
      <c r="P129" s="347" t="s">
        <v>48</v>
      </c>
      <c r="Q129" s="373"/>
      <c r="R129" s="373"/>
      <c r="S129" s="374"/>
    </row>
    <row r="130" spans="1:19" ht="16.5" thickBot="1">
      <c r="A130" s="153"/>
      <c r="B130" s="154" t="s">
        <v>39</v>
      </c>
      <c r="C130" s="155" t="s">
        <v>5</v>
      </c>
      <c r="D130" s="375">
        <v>9</v>
      </c>
      <c r="E130" s="376"/>
      <c r="F130" s="377"/>
      <c r="G130" s="378" t="s">
        <v>6</v>
      </c>
      <c r="H130" s="376"/>
      <c r="I130" s="376"/>
      <c r="J130" s="379">
        <v>39761</v>
      </c>
      <c r="K130" s="379"/>
      <c r="L130" s="379"/>
      <c r="M130" s="380"/>
      <c r="N130" s="156" t="s">
        <v>7</v>
      </c>
      <c r="O130" s="157"/>
      <c r="P130" s="381">
        <v>0.4479166666666667</v>
      </c>
      <c r="Q130" s="382"/>
      <c r="R130" s="382"/>
      <c r="S130" s="383"/>
    </row>
    <row r="131" spans="1:22" ht="15.75" thickTop="1">
      <c r="A131" s="158"/>
      <c r="B131" s="159" t="s">
        <v>9</v>
      </c>
      <c r="C131" s="160" t="s">
        <v>0</v>
      </c>
      <c r="D131" s="369" t="s">
        <v>10</v>
      </c>
      <c r="E131" s="370"/>
      <c r="F131" s="369" t="s">
        <v>11</v>
      </c>
      <c r="G131" s="370"/>
      <c r="H131" s="369" t="s">
        <v>12</v>
      </c>
      <c r="I131" s="370"/>
      <c r="J131" s="369" t="s">
        <v>13</v>
      </c>
      <c r="K131" s="370"/>
      <c r="L131" s="369"/>
      <c r="M131" s="370"/>
      <c r="N131" s="161" t="s">
        <v>14</v>
      </c>
      <c r="O131" s="162" t="s">
        <v>15</v>
      </c>
      <c r="P131" s="163" t="s">
        <v>16</v>
      </c>
      <c r="Q131" s="164"/>
      <c r="R131" s="371" t="s">
        <v>17</v>
      </c>
      <c r="S131" s="372"/>
      <c r="T131" s="348" t="s">
        <v>18</v>
      </c>
      <c r="U131" s="349"/>
      <c r="V131" s="25" t="s">
        <v>19</v>
      </c>
    </row>
    <row r="132" spans="1:22" ht="15.75">
      <c r="A132" s="165">
        <v>34</v>
      </c>
      <c r="B132" s="166" t="s">
        <v>62</v>
      </c>
      <c r="C132" s="167" t="s">
        <v>37</v>
      </c>
      <c r="D132" s="168"/>
      <c r="E132" s="169"/>
      <c r="F132" s="170">
        <f>+P142</f>
        <v>2</v>
      </c>
      <c r="G132" s="171">
        <f>+Q142</f>
        <v>3</v>
      </c>
      <c r="H132" s="170">
        <f>P138</f>
        <v>2</v>
      </c>
      <c r="I132" s="171">
        <f>Q138</f>
        <v>3</v>
      </c>
      <c r="J132" s="170">
        <f>P140</f>
        <v>3</v>
      </c>
      <c r="K132" s="171">
        <f>Q140</f>
        <v>1</v>
      </c>
      <c r="L132" s="170"/>
      <c r="M132" s="171"/>
      <c r="N132" s="172">
        <f>IF(SUM(D132:M132)=0,"",COUNTIF(E132:E135,"3"))</f>
        <v>1</v>
      </c>
      <c r="O132" s="173">
        <f>IF(SUM(E132:N132)=0,"",COUNTIF(D132:D135,"3"))</f>
        <v>2</v>
      </c>
      <c r="P132" s="174">
        <f>IF(SUM(D132:M132)=0,"",SUM(E132:E135))</f>
        <v>7</v>
      </c>
      <c r="Q132" s="175">
        <f>IF(SUM(D132:M132)=0,"",SUM(D132:D135))</f>
        <v>7</v>
      </c>
      <c r="R132" s="362">
        <v>3</v>
      </c>
      <c r="S132" s="363"/>
      <c r="T132" s="35" t="e">
        <f>+T138+T140+T142</f>
        <v>#REF!</v>
      </c>
      <c r="U132" s="35" t="e">
        <f>+U138+U140+U142</f>
        <v>#REF!</v>
      </c>
      <c r="V132" s="36" t="e">
        <f>+T132-U132</f>
        <v>#REF!</v>
      </c>
    </row>
    <row r="133" spans="1:22" ht="15.75">
      <c r="A133" s="176"/>
      <c r="B133" s="166" t="s">
        <v>110</v>
      </c>
      <c r="C133" s="167" t="s">
        <v>2</v>
      </c>
      <c r="D133" s="177">
        <f>+Q142</f>
        <v>3</v>
      </c>
      <c r="E133" s="178">
        <f>+P142</f>
        <v>2</v>
      </c>
      <c r="F133" s="179"/>
      <c r="G133" s="180"/>
      <c r="H133" s="177">
        <f>P141</f>
        <v>3</v>
      </c>
      <c r="I133" s="178">
        <f>Q141</f>
        <v>1</v>
      </c>
      <c r="J133" s="177">
        <f>P139</f>
        <v>3</v>
      </c>
      <c r="K133" s="178">
        <f>Q139</f>
        <v>0</v>
      </c>
      <c r="L133" s="177"/>
      <c r="M133" s="178"/>
      <c r="N133" s="172">
        <f>IF(SUM(D133:M133)=0,"",COUNTIF(G132:G135,"3"))</f>
        <v>3</v>
      </c>
      <c r="O133" s="173">
        <f>IF(SUM(E133:N133)=0,"",COUNTIF(F132:F135,"3"))</f>
        <v>0</v>
      </c>
      <c r="P133" s="174">
        <f>IF(SUM(D133:M133)=0,"",SUM(G132:G135))</f>
        <v>9</v>
      </c>
      <c r="Q133" s="175">
        <f>IF(SUM(D133:M133)=0,"",SUM(F132:F135))</f>
        <v>3</v>
      </c>
      <c r="R133" s="362">
        <v>1</v>
      </c>
      <c r="S133" s="363"/>
      <c r="T133" s="35" t="e">
        <f>+T139+T141+U142</f>
        <v>#REF!</v>
      </c>
      <c r="U133" s="35" t="e">
        <f>+U139+U141+T142</f>
        <v>#REF!</v>
      </c>
      <c r="V133" s="36" t="e">
        <f>+T133-U133</f>
        <v>#REF!</v>
      </c>
    </row>
    <row r="134" spans="1:22" ht="15.75">
      <c r="A134" s="176"/>
      <c r="B134" s="166" t="s">
        <v>111</v>
      </c>
      <c r="C134" s="167" t="s">
        <v>54</v>
      </c>
      <c r="D134" s="177">
        <f>+Q138</f>
        <v>3</v>
      </c>
      <c r="E134" s="178">
        <f>+P138</f>
        <v>2</v>
      </c>
      <c r="F134" s="177">
        <f>Q141</f>
        <v>1</v>
      </c>
      <c r="G134" s="178">
        <f>P141</f>
        <v>3</v>
      </c>
      <c r="H134" s="179"/>
      <c r="I134" s="180"/>
      <c r="J134" s="177">
        <f>P143</f>
        <v>3</v>
      </c>
      <c r="K134" s="178">
        <f>Q143</f>
        <v>0</v>
      </c>
      <c r="L134" s="177"/>
      <c r="M134" s="178"/>
      <c r="N134" s="172">
        <f>IF(SUM(D134:M134)=0,"",COUNTIF(I132:I135,"3"))</f>
        <v>2</v>
      </c>
      <c r="O134" s="173">
        <f>IF(SUM(E134:N134)=0,"",COUNTIF(H132:H135,"3"))</f>
        <v>1</v>
      </c>
      <c r="P134" s="174">
        <f>IF(SUM(D134:M134)=0,"",SUM(I132:I135))</f>
        <v>7</v>
      </c>
      <c r="Q134" s="175">
        <f>IF(SUM(D134:M134)=0,"",SUM(H132:H135))</f>
        <v>5</v>
      </c>
      <c r="R134" s="362">
        <v>2</v>
      </c>
      <c r="S134" s="363"/>
      <c r="T134" s="35" t="e">
        <f>+U138+U141+T143</f>
        <v>#REF!</v>
      </c>
      <c r="U134" s="35" t="e">
        <f>+T138+T141+U143</f>
        <v>#REF!</v>
      </c>
      <c r="V134" s="36" t="e">
        <f>+T134-U134</f>
        <v>#REF!</v>
      </c>
    </row>
    <row r="135" spans="1:22" ht="16.5" thickBot="1">
      <c r="A135" s="176"/>
      <c r="B135" s="181" t="s">
        <v>112</v>
      </c>
      <c r="C135" s="167" t="s">
        <v>39</v>
      </c>
      <c r="D135" s="177">
        <f>Q140</f>
        <v>1</v>
      </c>
      <c r="E135" s="178">
        <f>P140</f>
        <v>3</v>
      </c>
      <c r="F135" s="177">
        <f>Q139</f>
        <v>0</v>
      </c>
      <c r="G135" s="178">
        <f>P139</f>
        <v>3</v>
      </c>
      <c r="H135" s="177">
        <f>Q143</f>
        <v>0</v>
      </c>
      <c r="I135" s="178">
        <f>P143</f>
        <v>3</v>
      </c>
      <c r="J135" s="179"/>
      <c r="K135" s="180"/>
      <c r="L135" s="177"/>
      <c r="M135" s="178"/>
      <c r="N135" s="172">
        <f>IF(SUM(D135:M135)=0,"",COUNTIF(K132:K135,"3"))</f>
        <v>0</v>
      </c>
      <c r="O135" s="173">
        <f>IF(SUM(E135:N135)=0,"",COUNTIF(J132:J135,"3"))</f>
        <v>3</v>
      </c>
      <c r="P135" s="174">
        <f>IF(SUM(D135:M136)=0,"",SUM(K132:K135))</f>
        <v>1</v>
      </c>
      <c r="Q135" s="175">
        <f>IF(SUM(D135:M135)=0,"",SUM(J132:J135))</f>
        <v>9</v>
      </c>
      <c r="R135" s="362">
        <v>4</v>
      </c>
      <c r="S135" s="363"/>
      <c r="T135" s="35" t="e">
        <f>+U139+U140+U143</f>
        <v>#REF!</v>
      </c>
      <c r="U135" s="35" t="e">
        <f>+T139+T140+T143</f>
        <v>#REF!</v>
      </c>
      <c r="V135" s="36" t="e">
        <f>+T135-U135</f>
        <v>#REF!</v>
      </c>
    </row>
    <row r="136" spans="1:24" ht="15.75" thickTop="1">
      <c r="A136" s="182"/>
      <c r="B136" s="183"/>
      <c r="C136" s="184" t="s">
        <v>21</v>
      </c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6"/>
      <c r="S136" s="187"/>
      <c r="T136" s="47"/>
      <c r="U136" s="48" t="s">
        <v>22</v>
      </c>
      <c r="V136" s="49" t="e">
        <f>SUM(V132:V135)</f>
        <v>#REF!</v>
      </c>
      <c r="W136" s="48" t="e">
        <f>IF(V136=0,"OK","Virhe")</f>
        <v>#REF!</v>
      </c>
      <c r="X136" s="50"/>
    </row>
    <row r="137" spans="1:22" ht="15.75" thickBot="1">
      <c r="A137" s="188"/>
      <c r="B137" s="189" t="s">
        <v>23</v>
      </c>
      <c r="C137" s="190"/>
      <c r="D137" s="191"/>
      <c r="E137" s="192"/>
      <c r="F137" s="368" t="s">
        <v>24</v>
      </c>
      <c r="G137" s="365"/>
      <c r="H137" s="364" t="s">
        <v>25</v>
      </c>
      <c r="I137" s="365"/>
      <c r="J137" s="364" t="s">
        <v>26</v>
      </c>
      <c r="K137" s="365"/>
      <c r="L137" s="364" t="s">
        <v>27</v>
      </c>
      <c r="M137" s="365"/>
      <c r="N137" s="364" t="s">
        <v>28</v>
      </c>
      <c r="O137" s="365"/>
      <c r="P137" s="366" t="s">
        <v>29</v>
      </c>
      <c r="Q137" s="367"/>
      <c r="R137" s="215"/>
      <c r="S137" s="193"/>
      <c r="T137" s="54" t="s">
        <v>18</v>
      </c>
      <c r="U137" s="55"/>
      <c r="V137" s="25" t="s">
        <v>19</v>
      </c>
    </row>
    <row r="138" spans="1:22" ht="15.75">
      <c r="A138" s="194" t="s">
        <v>30</v>
      </c>
      <c r="B138" s="195" t="str">
        <f>IF(B132&gt;"",B132,"")</f>
        <v>Ismo Lallo</v>
      </c>
      <c r="C138" s="195" t="str">
        <f>IF(B134&gt;"",B134,"")</f>
        <v>Jani Anttila</v>
      </c>
      <c r="D138" s="196"/>
      <c r="E138" s="197"/>
      <c r="F138" s="360">
        <v>-12</v>
      </c>
      <c r="G138" s="361"/>
      <c r="H138" s="357">
        <v>2</v>
      </c>
      <c r="I138" s="358"/>
      <c r="J138" s="357">
        <v>2</v>
      </c>
      <c r="K138" s="358"/>
      <c r="L138" s="357">
        <v>-7</v>
      </c>
      <c r="M138" s="358"/>
      <c r="N138" s="359">
        <v>-4</v>
      </c>
      <c r="O138" s="358"/>
      <c r="P138" s="198">
        <f aca="true" t="shared" si="24" ref="P138:P143">IF(COUNT(F138:N138)=0,"",COUNTIF(F138:N138,"&gt;=0"))</f>
        <v>2</v>
      </c>
      <c r="Q138" s="199">
        <f aca="true" t="shared" si="25" ref="Q138:Q143">IF(COUNT(F138:N138)=0,"",(IF(LEFT(F138,1)="-",1,0)+IF(LEFT(H138,1)="-",1,0)+IF(LEFT(J138,1)="-",1,0)+IF(LEFT(L138,1)="-",1,0)+IF(LEFT(N138,1)="-",1,0)))</f>
        <v>3</v>
      </c>
      <c r="R138" s="200"/>
      <c r="S138" s="201"/>
      <c r="T138" s="61" t="e">
        <f>+#REF!+#REF!+#REF!+#REF!+#REF!</f>
        <v>#REF!</v>
      </c>
      <c r="U138" s="62" t="e">
        <f>+#REF!+#REF!+#REF!+#REF!+#REF!</f>
        <v>#REF!</v>
      </c>
      <c r="V138" s="63" t="e">
        <f aca="true" t="shared" si="26" ref="V138:V143">+T138-U138</f>
        <v>#REF!</v>
      </c>
    </row>
    <row r="139" spans="1:22" ht="15.75">
      <c r="A139" s="194" t="s">
        <v>31</v>
      </c>
      <c r="B139" s="195" t="str">
        <f>IF(B133&gt;"",B133,"")</f>
        <v>Tero Tamminen</v>
      </c>
      <c r="C139" s="195" t="str">
        <f>IF(B135&gt;"",B135,"")</f>
        <v>Kari Halavaara</v>
      </c>
      <c r="D139" s="202"/>
      <c r="E139" s="197"/>
      <c r="F139" s="350">
        <v>5</v>
      </c>
      <c r="G139" s="351"/>
      <c r="H139" s="350">
        <v>7</v>
      </c>
      <c r="I139" s="351"/>
      <c r="J139" s="350">
        <v>8</v>
      </c>
      <c r="K139" s="351"/>
      <c r="L139" s="350"/>
      <c r="M139" s="351"/>
      <c r="N139" s="350"/>
      <c r="O139" s="351"/>
      <c r="P139" s="198">
        <f t="shared" si="24"/>
        <v>3</v>
      </c>
      <c r="Q139" s="199">
        <f t="shared" si="25"/>
        <v>0</v>
      </c>
      <c r="R139" s="203"/>
      <c r="S139" s="204"/>
      <c r="T139" s="61" t="e">
        <f>+#REF!+#REF!+#REF!+#REF!+#REF!</f>
        <v>#REF!</v>
      </c>
      <c r="U139" s="62" t="e">
        <f>+#REF!+#REF!+#REF!+#REF!+#REF!</f>
        <v>#REF!</v>
      </c>
      <c r="V139" s="63" t="e">
        <f t="shared" si="26"/>
        <v>#REF!</v>
      </c>
    </row>
    <row r="140" spans="1:22" ht="16.5" thickBot="1">
      <c r="A140" s="194" t="s">
        <v>32</v>
      </c>
      <c r="B140" s="205" t="s">
        <v>62</v>
      </c>
      <c r="C140" s="205" t="str">
        <f>IF(B135&gt;"",B135,"")</f>
        <v>Kari Halavaara</v>
      </c>
      <c r="D140" s="191"/>
      <c r="E140" s="206"/>
      <c r="F140" s="355">
        <v>-8</v>
      </c>
      <c r="G140" s="356"/>
      <c r="H140" s="355">
        <v>8</v>
      </c>
      <c r="I140" s="356"/>
      <c r="J140" s="355">
        <v>5</v>
      </c>
      <c r="K140" s="356"/>
      <c r="L140" s="355">
        <v>2</v>
      </c>
      <c r="M140" s="356"/>
      <c r="N140" s="355"/>
      <c r="O140" s="356"/>
      <c r="P140" s="198">
        <f t="shared" si="24"/>
        <v>3</v>
      </c>
      <c r="Q140" s="199">
        <f t="shared" si="25"/>
        <v>1</v>
      </c>
      <c r="R140" s="203"/>
      <c r="S140" s="204"/>
      <c r="T140" s="61" t="e">
        <f>+#REF!+#REF!+#REF!+#REF!+#REF!</f>
        <v>#REF!</v>
      </c>
      <c r="U140" s="62" t="e">
        <f>+#REF!+#REF!+#REF!+#REF!+#REF!</f>
        <v>#REF!</v>
      </c>
      <c r="V140" s="63" t="e">
        <f t="shared" si="26"/>
        <v>#REF!</v>
      </c>
    </row>
    <row r="141" spans="1:22" ht="15.75">
      <c r="A141" s="194" t="s">
        <v>33</v>
      </c>
      <c r="B141" s="195" t="str">
        <f>IF(B133&gt;"",B133,"")</f>
        <v>Tero Tamminen</v>
      </c>
      <c r="C141" s="195" t="str">
        <f>IF(B134&gt;"",B134,"")</f>
        <v>Jani Anttila</v>
      </c>
      <c r="D141" s="196"/>
      <c r="E141" s="197"/>
      <c r="F141" s="357">
        <v>6</v>
      </c>
      <c r="G141" s="358"/>
      <c r="H141" s="357">
        <v>-8</v>
      </c>
      <c r="I141" s="358"/>
      <c r="J141" s="357">
        <v>8</v>
      </c>
      <c r="K141" s="358"/>
      <c r="L141" s="357">
        <v>4</v>
      </c>
      <c r="M141" s="358"/>
      <c r="N141" s="357"/>
      <c r="O141" s="358"/>
      <c r="P141" s="198">
        <f t="shared" si="24"/>
        <v>3</v>
      </c>
      <c r="Q141" s="199">
        <f t="shared" si="25"/>
        <v>1</v>
      </c>
      <c r="R141" s="203"/>
      <c r="S141" s="204"/>
      <c r="T141" s="61" t="e">
        <f>+#REF!+#REF!+#REF!+#REF!+#REF!</f>
        <v>#REF!</v>
      </c>
      <c r="U141" s="62" t="e">
        <f>+#REF!+#REF!+#REF!+#REF!+#REF!</f>
        <v>#REF!</v>
      </c>
      <c r="V141" s="63" t="e">
        <f t="shared" si="26"/>
        <v>#REF!</v>
      </c>
    </row>
    <row r="142" spans="1:22" ht="15.75">
      <c r="A142" s="194" t="s">
        <v>34</v>
      </c>
      <c r="B142" s="195" t="str">
        <f>IF(B132&gt;"",B132,"")</f>
        <v>Ismo Lallo</v>
      </c>
      <c r="C142" s="195" t="str">
        <f>IF(B133&gt;"",B133,"")</f>
        <v>Tero Tamminen</v>
      </c>
      <c r="D142" s="202"/>
      <c r="E142" s="197"/>
      <c r="F142" s="350">
        <v>-5</v>
      </c>
      <c r="G142" s="351"/>
      <c r="H142" s="350">
        <v>-8</v>
      </c>
      <c r="I142" s="351"/>
      <c r="J142" s="352">
        <v>9</v>
      </c>
      <c r="K142" s="351"/>
      <c r="L142" s="350">
        <v>11</v>
      </c>
      <c r="M142" s="351"/>
      <c r="N142" s="350">
        <v>-10</v>
      </c>
      <c r="O142" s="351"/>
      <c r="P142" s="198">
        <f t="shared" si="24"/>
        <v>2</v>
      </c>
      <c r="Q142" s="199">
        <f t="shared" si="25"/>
        <v>3</v>
      </c>
      <c r="R142" s="203"/>
      <c r="S142" s="204"/>
      <c r="T142" s="61" t="e">
        <f>+#REF!+#REF!+#REF!+#REF!+#REF!</f>
        <v>#REF!</v>
      </c>
      <c r="U142" s="62" t="e">
        <f>+#REF!+#REF!+#REF!+#REF!+#REF!</f>
        <v>#REF!</v>
      </c>
      <c r="V142" s="63" t="e">
        <f t="shared" si="26"/>
        <v>#REF!</v>
      </c>
    </row>
    <row r="143" spans="1:22" ht="16.5" thickBot="1">
      <c r="A143" s="207" t="s">
        <v>35</v>
      </c>
      <c r="B143" s="208" t="str">
        <f>IF(B134&gt;"",B134,"")</f>
        <v>Jani Anttila</v>
      </c>
      <c r="C143" s="208" t="str">
        <f>IF(B135&gt;"",B135,"")</f>
        <v>Kari Halavaara</v>
      </c>
      <c r="D143" s="209"/>
      <c r="E143" s="210"/>
      <c r="F143" s="353">
        <v>4</v>
      </c>
      <c r="G143" s="354"/>
      <c r="H143" s="353">
        <v>9</v>
      </c>
      <c r="I143" s="354"/>
      <c r="J143" s="353">
        <v>9</v>
      </c>
      <c r="K143" s="354"/>
      <c r="L143" s="353"/>
      <c r="M143" s="354"/>
      <c r="N143" s="353"/>
      <c r="O143" s="354"/>
      <c r="P143" s="211">
        <f t="shared" si="24"/>
        <v>3</v>
      </c>
      <c r="Q143" s="212">
        <f t="shared" si="25"/>
        <v>0</v>
      </c>
      <c r="R143" s="213"/>
      <c r="S143" s="214"/>
      <c r="T143" s="61" t="e">
        <f>+#REF!+#REF!+#REF!+#REF!+#REF!</f>
        <v>#REF!</v>
      </c>
      <c r="U143" s="62" t="e">
        <f>+#REF!+#REF!+#REF!+#REF!+#REF!</f>
        <v>#REF!</v>
      </c>
      <c r="V143" s="63" t="e">
        <f t="shared" si="26"/>
        <v>#REF!</v>
      </c>
    </row>
    <row r="144" spans="1:19" ht="16.5" thickBot="1" thickTop="1">
      <c r="A144" s="215"/>
      <c r="B144" s="216"/>
      <c r="C144" s="216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</row>
    <row r="145" spans="1:19" ht="16.5" thickTop="1">
      <c r="A145" s="215"/>
      <c r="B145" s="146" t="s">
        <v>69</v>
      </c>
      <c r="C145" s="147"/>
      <c r="D145" s="146"/>
      <c r="E145" s="146"/>
      <c r="F145" s="148"/>
      <c r="G145" s="146"/>
      <c r="H145" s="149" t="s">
        <v>3</v>
      </c>
      <c r="I145" s="150"/>
      <c r="J145" s="384" t="s">
        <v>68</v>
      </c>
      <c r="K145" s="385"/>
      <c r="L145" s="385"/>
      <c r="M145" s="386"/>
      <c r="N145" s="151" t="s">
        <v>4</v>
      </c>
      <c r="O145" s="152"/>
      <c r="P145" s="347" t="s">
        <v>49</v>
      </c>
      <c r="Q145" s="373"/>
      <c r="R145" s="373"/>
      <c r="S145" s="374"/>
    </row>
    <row r="146" spans="1:19" ht="16.5" thickBot="1">
      <c r="A146" s="153"/>
      <c r="B146" s="154" t="s">
        <v>39</v>
      </c>
      <c r="C146" s="155" t="s">
        <v>5</v>
      </c>
      <c r="D146" s="375">
        <v>10</v>
      </c>
      <c r="E146" s="376"/>
      <c r="F146" s="377"/>
      <c r="G146" s="378" t="s">
        <v>6</v>
      </c>
      <c r="H146" s="376"/>
      <c r="I146" s="376"/>
      <c r="J146" s="379">
        <v>39761</v>
      </c>
      <c r="K146" s="379"/>
      <c r="L146" s="379"/>
      <c r="M146" s="380"/>
      <c r="N146" s="156" t="s">
        <v>7</v>
      </c>
      <c r="O146" s="157"/>
      <c r="P146" s="381">
        <v>0.4479166666666667</v>
      </c>
      <c r="Q146" s="382"/>
      <c r="R146" s="382"/>
      <c r="S146" s="383"/>
    </row>
    <row r="147" spans="1:22" ht="15.75" thickTop="1">
      <c r="A147" s="158"/>
      <c r="B147" s="159" t="s">
        <v>9</v>
      </c>
      <c r="C147" s="160" t="s">
        <v>0</v>
      </c>
      <c r="D147" s="369" t="s">
        <v>10</v>
      </c>
      <c r="E147" s="370"/>
      <c r="F147" s="369" t="s">
        <v>11</v>
      </c>
      <c r="G147" s="370"/>
      <c r="H147" s="369" t="s">
        <v>12</v>
      </c>
      <c r="I147" s="370"/>
      <c r="J147" s="369" t="s">
        <v>13</v>
      </c>
      <c r="K147" s="370"/>
      <c r="L147" s="369"/>
      <c r="M147" s="370"/>
      <c r="N147" s="161" t="s">
        <v>14</v>
      </c>
      <c r="O147" s="162" t="s">
        <v>15</v>
      </c>
      <c r="P147" s="163" t="s">
        <v>16</v>
      </c>
      <c r="Q147" s="164"/>
      <c r="R147" s="371" t="s">
        <v>17</v>
      </c>
      <c r="S147" s="372"/>
      <c r="T147" s="348" t="s">
        <v>18</v>
      </c>
      <c r="U147" s="349"/>
      <c r="V147" s="25" t="s">
        <v>19</v>
      </c>
    </row>
    <row r="148" spans="1:22" ht="15.75">
      <c r="A148" s="165">
        <v>35</v>
      </c>
      <c r="B148" s="166" t="s">
        <v>38</v>
      </c>
      <c r="C148" s="167" t="s">
        <v>39</v>
      </c>
      <c r="D148" s="168"/>
      <c r="E148" s="169"/>
      <c r="F148" s="170">
        <f>+P158</f>
        <v>3</v>
      </c>
      <c r="G148" s="171">
        <f>+Q158</f>
        <v>0</v>
      </c>
      <c r="H148" s="170">
        <f>P154</f>
        <v>3</v>
      </c>
      <c r="I148" s="171">
        <f>Q154</f>
        <v>0</v>
      </c>
      <c r="J148" s="170">
        <f>P156</f>
        <v>3</v>
      </c>
      <c r="K148" s="171">
        <f>Q156</f>
        <v>0</v>
      </c>
      <c r="L148" s="170"/>
      <c r="M148" s="171"/>
      <c r="N148" s="172">
        <f>IF(SUM(D148:M148)=0,"",COUNTIF(E148:E151,"3"))</f>
        <v>3</v>
      </c>
      <c r="O148" s="173">
        <f>IF(SUM(E148:N148)=0,"",COUNTIF(D148:D151,"3"))</f>
        <v>0</v>
      </c>
      <c r="P148" s="174">
        <f>IF(SUM(D148:M148)=0,"",SUM(E148:E151))</f>
        <v>9</v>
      </c>
      <c r="Q148" s="175">
        <f>IF(SUM(D148:M148)=0,"",SUM(D148:D151))</f>
        <v>0</v>
      </c>
      <c r="R148" s="362">
        <v>1</v>
      </c>
      <c r="S148" s="363"/>
      <c r="T148" s="35" t="e">
        <f>+T154+T156+T158</f>
        <v>#REF!</v>
      </c>
      <c r="U148" s="35" t="e">
        <f>+U154+U156+U158</f>
        <v>#REF!</v>
      </c>
      <c r="V148" s="36" t="e">
        <f>+T148-U148</f>
        <v>#REF!</v>
      </c>
    </row>
    <row r="149" spans="1:22" ht="15.75">
      <c r="A149" s="176"/>
      <c r="B149" s="166" t="s">
        <v>113</v>
      </c>
      <c r="C149" s="167" t="s">
        <v>88</v>
      </c>
      <c r="D149" s="177">
        <f>+Q158</f>
        <v>0</v>
      </c>
      <c r="E149" s="178">
        <f>+P158</f>
        <v>3</v>
      </c>
      <c r="F149" s="179"/>
      <c r="G149" s="180"/>
      <c r="H149" s="177">
        <f>P157</f>
        <v>3</v>
      </c>
      <c r="I149" s="178">
        <f>Q157</f>
        <v>1</v>
      </c>
      <c r="J149" s="177">
        <f>P155</f>
        <v>3</v>
      </c>
      <c r="K149" s="178">
        <f>Q155</f>
        <v>1</v>
      </c>
      <c r="L149" s="177"/>
      <c r="M149" s="178"/>
      <c r="N149" s="172">
        <f>IF(SUM(D149:M149)=0,"",COUNTIF(G148:G151,"3"))</f>
        <v>2</v>
      </c>
      <c r="O149" s="173">
        <f>IF(SUM(E149:N149)=0,"",COUNTIF(F148:F151,"3"))</f>
        <v>1</v>
      </c>
      <c r="P149" s="174">
        <f>IF(SUM(D149:M149)=0,"",SUM(G148:G151))</f>
        <v>6</v>
      </c>
      <c r="Q149" s="175">
        <f>IF(SUM(D149:M149)=0,"",SUM(F148:F151))</f>
        <v>5</v>
      </c>
      <c r="R149" s="362">
        <v>2</v>
      </c>
      <c r="S149" s="363"/>
      <c r="T149" s="35" t="e">
        <f>+T155+T157+U158</f>
        <v>#REF!</v>
      </c>
      <c r="U149" s="35" t="e">
        <f>+U155+U157+T158</f>
        <v>#REF!</v>
      </c>
      <c r="V149" s="36" t="e">
        <f>+T149-U149</f>
        <v>#REF!</v>
      </c>
    </row>
    <row r="150" spans="1:22" ht="15.75">
      <c r="A150" s="176"/>
      <c r="B150" s="166" t="s">
        <v>114</v>
      </c>
      <c r="C150" s="167" t="s">
        <v>56</v>
      </c>
      <c r="D150" s="177">
        <f>+Q154</f>
        <v>0</v>
      </c>
      <c r="E150" s="178">
        <f>+P154</f>
        <v>3</v>
      </c>
      <c r="F150" s="177">
        <f>Q157</f>
        <v>1</v>
      </c>
      <c r="G150" s="178">
        <f>P157</f>
        <v>3</v>
      </c>
      <c r="H150" s="179"/>
      <c r="I150" s="180"/>
      <c r="J150" s="177">
        <f>P159</f>
        <v>3</v>
      </c>
      <c r="K150" s="178">
        <f>Q159</f>
        <v>2</v>
      </c>
      <c r="L150" s="177"/>
      <c r="M150" s="178"/>
      <c r="N150" s="172">
        <f>IF(SUM(D150:M150)=0,"",COUNTIF(I148:I151,"3"))</f>
        <v>1</v>
      </c>
      <c r="O150" s="173">
        <f>IF(SUM(E150:N150)=0,"",COUNTIF(H148:H151,"3"))</f>
        <v>2</v>
      </c>
      <c r="P150" s="174">
        <f>IF(SUM(D150:M150)=0,"",SUM(I148:I151))</f>
        <v>4</v>
      </c>
      <c r="Q150" s="175">
        <f>IF(SUM(D150:M150)=0,"",SUM(H148:H151))</f>
        <v>8</v>
      </c>
      <c r="R150" s="362">
        <v>3</v>
      </c>
      <c r="S150" s="363"/>
      <c r="T150" s="35" t="e">
        <f>+U154+U157+T159</f>
        <v>#REF!</v>
      </c>
      <c r="U150" s="35" t="e">
        <f>+T154+T157+U159</f>
        <v>#REF!</v>
      </c>
      <c r="V150" s="36" t="e">
        <f>+T150-U150</f>
        <v>#REF!</v>
      </c>
    </row>
    <row r="151" spans="1:22" ht="16.5" thickBot="1">
      <c r="A151" s="176"/>
      <c r="B151" s="181" t="s">
        <v>115</v>
      </c>
      <c r="C151" s="167" t="s">
        <v>94</v>
      </c>
      <c r="D151" s="177">
        <f>Q156</f>
        <v>0</v>
      </c>
      <c r="E151" s="178">
        <f>P156</f>
        <v>3</v>
      </c>
      <c r="F151" s="177">
        <f>Q155</f>
        <v>1</v>
      </c>
      <c r="G151" s="178">
        <f>P155</f>
        <v>3</v>
      </c>
      <c r="H151" s="177">
        <f>Q159</f>
        <v>2</v>
      </c>
      <c r="I151" s="178">
        <f>P159</f>
        <v>3</v>
      </c>
      <c r="J151" s="179"/>
      <c r="K151" s="180"/>
      <c r="L151" s="177"/>
      <c r="M151" s="178"/>
      <c r="N151" s="172">
        <f>IF(SUM(D151:M151)=0,"",COUNTIF(K148:K151,"3"))</f>
        <v>0</v>
      </c>
      <c r="O151" s="173">
        <f>IF(SUM(E151:N151)=0,"",COUNTIF(J148:J151,"3"))</f>
        <v>3</v>
      </c>
      <c r="P151" s="174">
        <f>IF(SUM(D151:M152)=0,"",SUM(K148:K151))</f>
        <v>3</v>
      </c>
      <c r="Q151" s="175">
        <f>IF(SUM(D151:M151)=0,"",SUM(J148:J151))</f>
        <v>9</v>
      </c>
      <c r="R151" s="362">
        <v>4</v>
      </c>
      <c r="S151" s="363"/>
      <c r="T151" s="35" t="e">
        <f>+U155+U156+U159</f>
        <v>#REF!</v>
      </c>
      <c r="U151" s="35" t="e">
        <f>+T155+T156+T159</f>
        <v>#REF!</v>
      </c>
      <c r="V151" s="36" t="e">
        <f>+T151-U151</f>
        <v>#REF!</v>
      </c>
    </row>
    <row r="152" spans="1:24" ht="15.75" thickTop="1">
      <c r="A152" s="182"/>
      <c r="B152" s="183" t="s">
        <v>21</v>
      </c>
      <c r="C152" s="184" t="s">
        <v>21</v>
      </c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6"/>
      <c r="S152" s="187"/>
      <c r="T152" s="47"/>
      <c r="U152" s="48" t="s">
        <v>22</v>
      </c>
      <c r="V152" s="49" t="e">
        <f>SUM(V148:V151)</f>
        <v>#REF!</v>
      </c>
      <c r="W152" s="48" t="e">
        <f>IF(V152=0,"OK","Virhe")</f>
        <v>#REF!</v>
      </c>
      <c r="X152" s="50"/>
    </row>
    <row r="153" spans="1:22" ht="15.75" thickBot="1">
      <c r="A153" s="188"/>
      <c r="B153" s="189" t="s">
        <v>23</v>
      </c>
      <c r="C153" s="190"/>
      <c r="D153" s="191"/>
      <c r="E153" s="192"/>
      <c r="F153" s="368" t="s">
        <v>24</v>
      </c>
      <c r="G153" s="365"/>
      <c r="H153" s="364" t="s">
        <v>25</v>
      </c>
      <c r="I153" s="365"/>
      <c r="J153" s="364" t="s">
        <v>26</v>
      </c>
      <c r="K153" s="365"/>
      <c r="L153" s="364" t="s">
        <v>27</v>
      </c>
      <c r="M153" s="365"/>
      <c r="N153" s="364" t="s">
        <v>28</v>
      </c>
      <c r="O153" s="365"/>
      <c r="P153" s="366" t="s">
        <v>29</v>
      </c>
      <c r="Q153" s="367"/>
      <c r="R153" s="215"/>
      <c r="S153" s="193"/>
      <c r="T153" s="54" t="s">
        <v>18</v>
      </c>
      <c r="U153" s="55"/>
      <c r="V153" s="25" t="s">
        <v>19</v>
      </c>
    </row>
    <row r="154" spans="1:22" ht="15.75">
      <c r="A154" s="194" t="s">
        <v>30</v>
      </c>
      <c r="B154" s="195" t="str">
        <f>IF(B148&gt;"",B148,"")</f>
        <v>Otto Tennilä</v>
      </c>
      <c r="C154" s="195" t="str">
        <f>IF(B150&gt;"",B150,"")</f>
        <v>Kyösti Kurunmäki</v>
      </c>
      <c r="D154" s="196"/>
      <c r="E154" s="197"/>
      <c r="F154" s="360">
        <v>9</v>
      </c>
      <c r="G154" s="361"/>
      <c r="H154" s="357">
        <v>9</v>
      </c>
      <c r="I154" s="358"/>
      <c r="J154" s="357">
        <v>3</v>
      </c>
      <c r="K154" s="358"/>
      <c r="L154" s="357"/>
      <c r="M154" s="358"/>
      <c r="N154" s="359"/>
      <c r="O154" s="358"/>
      <c r="P154" s="198">
        <f aca="true" t="shared" si="27" ref="P154:P159">IF(COUNT(F154:N154)=0,"",COUNTIF(F154:N154,"&gt;=0"))</f>
        <v>3</v>
      </c>
      <c r="Q154" s="199">
        <f aca="true" t="shared" si="28" ref="Q154:Q159">IF(COUNT(F154:N154)=0,"",(IF(LEFT(F154,1)="-",1,0)+IF(LEFT(H154,1)="-",1,0)+IF(LEFT(J154,1)="-",1,0)+IF(LEFT(L154,1)="-",1,0)+IF(LEFT(N154,1)="-",1,0)))</f>
        <v>0</v>
      </c>
      <c r="R154" s="200"/>
      <c r="S154" s="201"/>
      <c r="T154" s="61" t="e">
        <f>+#REF!+#REF!+#REF!+#REF!+#REF!</f>
        <v>#REF!</v>
      </c>
      <c r="U154" s="62" t="e">
        <f>+#REF!+#REF!+#REF!+#REF!+#REF!</f>
        <v>#REF!</v>
      </c>
      <c r="V154" s="63" t="e">
        <f aca="true" t="shared" si="29" ref="V154:V159">+T154-U154</f>
        <v>#REF!</v>
      </c>
    </row>
    <row r="155" spans="1:22" ht="15.75">
      <c r="A155" s="194" t="s">
        <v>31</v>
      </c>
      <c r="B155" s="195" t="str">
        <f>IF(B149&gt;"",B149,"")</f>
        <v>Olli-Ville Halonen</v>
      </c>
      <c r="C155" s="195" t="str">
        <f>IF(B151&gt;"",B151,"")</f>
        <v>Mika Rauvola</v>
      </c>
      <c r="D155" s="202"/>
      <c r="E155" s="197"/>
      <c r="F155" s="350">
        <v>3</v>
      </c>
      <c r="G155" s="351"/>
      <c r="H155" s="350">
        <v>-7</v>
      </c>
      <c r="I155" s="351"/>
      <c r="J155" s="350">
        <v>6</v>
      </c>
      <c r="K155" s="351"/>
      <c r="L155" s="350">
        <v>5</v>
      </c>
      <c r="M155" s="351"/>
      <c r="N155" s="350"/>
      <c r="O155" s="351"/>
      <c r="P155" s="198">
        <f t="shared" si="27"/>
        <v>3</v>
      </c>
      <c r="Q155" s="199">
        <f t="shared" si="28"/>
        <v>1</v>
      </c>
      <c r="R155" s="203"/>
      <c r="S155" s="204"/>
      <c r="T155" s="61" t="e">
        <f>+#REF!+#REF!+#REF!+#REF!+#REF!</f>
        <v>#REF!</v>
      </c>
      <c r="U155" s="62" t="e">
        <f>+#REF!+#REF!+#REF!+#REF!+#REF!</f>
        <v>#REF!</v>
      </c>
      <c r="V155" s="63" t="e">
        <f t="shared" si="29"/>
        <v>#REF!</v>
      </c>
    </row>
    <row r="156" spans="1:22" ht="16.5" thickBot="1">
      <c r="A156" s="194" t="s">
        <v>32</v>
      </c>
      <c r="B156" s="205" t="str">
        <f>IF(B148&gt;"",B148,"")</f>
        <v>Otto Tennilä</v>
      </c>
      <c r="C156" s="205" t="str">
        <f>IF(B151&gt;"",B151,"")</f>
        <v>Mika Rauvola</v>
      </c>
      <c r="D156" s="191"/>
      <c r="E156" s="206"/>
      <c r="F156" s="355">
        <v>9</v>
      </c>
      <c r="G156" s="356"/>
      <c r="H156" s="355">
        <v>9</v>
      </c>
      <c r="I156" s="356"/>
      <c r="J156" s="355">
        <v>5</v>
      </c>
      <c r="K156" s="356"/>
      <c r="L156" s="355"/>
      <c r="M156" s="356"/>
      <c r="N156" s="355"/>
      <c r="O156" s="356"/>
      <c r="P156" s="198">
        <f t="shared" si="27"/>
        <v>3</v>
      </c>
      <c r="Q156" s="199">
        <f t="shared" si="28"/>
        <v>0</v>
      </c>
      <c r="R156" s="203"/>
      <c r="S156" s="204"/>
      <c r="T156" s="61" t="e">
        <f>+#REF!+#REF!+#REF!+#REF!+#REF!</f>
        <v>#REF!</v>
      </c>
      <c r="U156" s="62" t="e">
        <f>+#REF!+#REF!+#REF!+#REF!+#REF!</f>
        <v>#REF!</v>
      </c>
      <c r="V156" s="63" t="e">
        <f t="shared" si="29"/>
        <v>#REF!</v>
      </c>
    </row>
    <row r="157" spans="1:22" ht="15.75">
      <c r="A157" s="194" t="s">
        <v>33</v>
      </c>
      <c r="B157" s="195" t="str">
        <f>IF(B149&gt;"",B149,"")</f>
        <v>Olli-Ville Halonen</v>
      </c>
      <c r="C157" s="195" t="str">
        <f>IF(B150&gt;"",B150,"")</f>
        <v>Kyösti Kurunmäki</v>
      </c>
      <c r="D157" s="196"/>
      <c r="E157" s="197"/>
      <c r="F157" s="357">
        <v>-8</v>
      </c>
      <c r="G157" s="358"/>
      <c r="H157" s="357">
        <v>6</v>
      </c>
      <c r="I157" s="358"/>
      <c r="J157" s="357">
        <v>7</v>
      </c>
      <c r="K157" s="358"/>
      <c r="L157" s="357">
        <v>8</v>
      </c>
      <c r="M157" s="358"/>
      <c r="N157" s="357"/>
      <c r="O157" s="358"/>
      <c r="P157" s="198">
        <f t="shared" si="27"/>
        <v>3</v>
      </c>
      <c r="Q157" s="199">
        <f t="shared" si="28"/>
        <v>1</v>
      </c>
      <c r="R157" s="203"/>
      <c r="S157" s="204"/>
      <c r="T157" s="61" t="e">
        <f>+#REF!+#REF!+#REF!+#REF!+#REF!</f>
        <v>#REF!</v>
      </c>
      <c r="U157" s="62" t="e">
        <f>+#REF!+#REF!+#REF!+#REF!+#REF!</f>
        <v>#REF!</v>
      </c>
      <c r="V157" s="63" t="e">
        <f t="shared" si="29"/>
        <v>#REF!</v>
      </c>
    </row>
    <row r="158" spans="1:22" ht="15.75">
      <c r="A158" s="194" t="s">
        <v>34</v>
      </c>
      <c r="B158" s="195" t="str">
        <f>IF(B148&gt;"",B148,"")</f>
        <v>Otto Tennilä</v>
      </c>
      <c r="C158" s="195" t="str">
        <f>IF(B149&gt;"",B149,"")</f>
        <v>Olli-Ville Halonen</v>
      </c>
      <c r="D158" s="202"/>
      <c r="E158" s="197"/>
      <c r="F158" s="350">
        <v>6</v>
      </c>
      <c r="G158" s="351"/>
      <c r="H158" s="350">
        <v>6</v>
      </c>
      <c r="I158" s="351"/>
      <c r="J158" s="352">
        <v>9</v>
      </c>
      <c r="K158" s="351"/>
      <c r="L158" s="350"/>
      <c r="M158" s="351"/>
      <c r="N158" s="350"/>
      <c r="O158" s="351"/>
      <c r="P158" s="198">
        <f t="shared" si="27"/>
        <v>3</v>
      </c>
      <c r="Q158" s="199">
        <f t="shared" si="28"/>
        <v>0</v>
      </c>
      <c r="R158" s="203"/>
      <c r="S158" s="204"/>
      <c r="T158" s="61" t="e">
        <f>+#REF!+#REF!+#REF!+#REF!+#REF!</f>
        <v>#REF!</v>
      </c>
      <c r="U158" s="62" t="e">
        <f>+#REF!+#REF!+#REF!+#REF!+#REF!</f>
        <v>#REF!</v>
      </c>
      <c r="V158" s="63" t="e">
        <f t="shared" si="29"/>
        <v>#REF!</v>
      </c>
    </row>
    <row r="159" spans="1:22" ht="16.5" thickBot="1">
      <c r="A159" s="207" t="s">
        <v>35</v>
      </c>
      <c r="B159" s="208" t="str">
        <f>IF(B150&gt;"",B150,"")</f>
        <v>Kyösti Kurunmäki</v>
      </c>
      <c r="C159" s="208" t="str">
        <f>IF(B151&gt;"",B151,"")</f>
        <v>Mika Rauvola</v>
      </c>
      <c r="D159" s="209"/>
      <c r="E159" s="210"/>
      <c r="F159" s="353">
        <v>8</v>
      </c>
      <c r="G159" s="354"/>
      <c r="H159" s="353">
        <v>-8</v>
      </c>
      <c r="I159" s="354"/>
      <c r="J159" s="353">
        <v>5</v>
      </c>
      <c r="K159" s="354"/>
      <c r="L159" s="353">
        <v>-3</v>
      </c>
      <c r="M159" s="354"/>
      <c r="N159" s="353">
        <v>5</v>
      </c>
      <c r="O159" s="354"/>
      <c r="P159" s="211">
        <f t="shared" si="27"/>
        <v>3</v>
      </c>
      <c r="Q159" s="212">
        <f t="shared" si="28"/>
        <v>2</v>
      </c>
      <c r="R159" s="213"/>
      <c r="S159" s="214"/>
      <c r="T159" s="61" t="e">
        <f>+#REF!+#REF!+#REF!+#REF!+#REF!</f>
        <v>#REF!</v>
      </c>
      <c r="U159" s="62" t="e">
        <f>+#REF!+#REF!+#REF!+#REF!+#REF!</f>
        <v>#REF!</v>
      </c>
      <c r="V159" s="63" t="e">
        <f t="shared" si="29"/>
        <v>#REF!</v>
      </c>
    </row>
    <row r="160" spans="1:19" ht="16.5" thickBot="1" thickTop="1">
      <c r="A160" s="215"/>
      <c r="B160" s="216"/>
      <c r="C160" s="216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</row>
    <row r="161" spans="1:19" ht="16.5" thickTop="1">
      <c r="A161" s="215"/>
      <c r="B161" s="146" t="s">
        <v>69</v>
      </c>
      <c r="C161" s="147"/>
      <c r="D161" s="146"/>
      <c r="E161" s="146"/>
      <c r="F161" s="148"/>
      <c r="G161" s="146"/>
      <c r="H161" s="149" t="s">
        <v>3</v>
      </c>
      <c r="I161" s="150"/>
      <c r="J161" s="384" t="s">
        <v>68</v>
      </c>
      <c r="K161" s="385"/>
      <c r="L161" s="385"/>
      <c r="M161" s="386"/>
      <c r="N161" s="151" t="s">
        <v>4</v>
      </c>
      <c r="O161" s="152"/>
      <c r="P161" s="347" t="s">
        <v>50</v>
      </c>
      <c r="Q161" s="373"/>
      <c r="R161" s="373"/>
      <c r="S161" s="374"/>
    </row>
    <row r="162" spans="1:19" ht="16.5" thickBot="1">
      <c r="A162" s="153"/>
      <c r="B162" s="154" t="s">
        <v>39</v>
      </c>
      <c r="C162" s="155" t="s">
        <v>5</v>
      </c>
      <c r="D162" s="375">
        <v>11</v>
      </c>
      <c r="E162" s="376"/>
      <c r="F162" s="377"/>
      <c r="G162" s="378" t="s">
        <v>6</v>
      </c>
      <c r="H162" s="376"/>
      <c r="I162" s="376"/>
      <c r="J162" s="379">
        <v>39761</v>
      </c>
      <c r="K162" s="379"/>
      <c r="L162" s="379"/>
      <c r="M162" s="380"/>
      <c r="N162" s="156" t="s">
        <v>7</v>
      </c>
      <c r="O162" s="157"/>
      <c r="P162" s="381">
        <v>0.4479166666666667</v>
      </c>
      <c r="Q162" s="382"/>
      <c r="R162" s="382"/>
      <c r="S162" s="383"/>
    </row>
    <row r="163" spans="1:22" ht="15.75" thickTop="1">
      <c r="A163" s="158"/>
      <c r="B163" s="159" t="s">
        <v>9</v>
      </c>
      <c r="C163" s="160" t="s">
        <v>0</v>
      </c>
      <c r="D163" s="369" t="s">
        <v>10</v>
      </c>
      <c r="E163" s="370"/>
      <c r="F163" s="369" t="s">
        <v>11</v>
      </c>
      <c r="G163" s="370"/>
      <c r="H163" s="369" t="s">
        <v>12</v>
      </c>
      <c r="I163" s="370"/>
      <c r="J163" s="369" t="s">
        <v>13</v>
      </c>
      <c r="K163" s="370"/>
      <c r="L163" s="369"/>
      <c r="M163" s="370"/>
      <c r="N163" s="161" t="s">
        <v>14</v>
      </c>
      <c r="O163" s="162" t="s">
        <v>15</v>
      </c>
      <c r="P163" s="163" t="s">
        <v>16</v>
      </c>
      <c r="Q163" s="164"/>
      <c r="R163" s="371" t="s">
        <v>17</v>
      </c>
      <c r="S163" s="372"/>
      <c r="T163" s="348" t="s">
        <v>18</v>
      </c>
      <c r="U163" s="349"/>
      <c r="V163" s="25" t="s">
        <v>19</v>
      </c>
    </row>
    <row r="164" spans="1:22" ht="15.75">
      <c r="A164" s="165">
        <v>36</v>
      </c>
      <c r="B164" s="166" t="s">
        <v>59</v>
      </c>
      <c r="C164" s="167" t="s">
        <v>54</v>
      </c>
      <c r="D164" s="168"/>
      <c r="E164" s="169"/>
      <c r="F164" s="170">
        <f>+P174</f>
        <v>1</v>
      </c>
      <c r="G164" s="171">
        <f>+Q174</f>
        <v>3</v>
      </c>
      <c r="H164" s="170">
        <f>P170</f>
        <v>3</v>
      </c>
      <c r="I164" s="171">
        <f>Q170</f>
        <v>0</v>
      </c>
      <c r="J164" s="170">
        <f>P172</f>
        <v>3</v>
      </c>
      <c r="K164" s="171">
        <f>Q172</f>
        <v>0</v>
      </c>
      <c r="L164" s="170"/>
      <c r="M164" s="171"/>
      <c r="N164" s="172">
        <f>IF(SUM(D164:M164)=0,"",COUNTIF(E164:E167,"3"))</f>
        <v>2</v>
      </c>
      <c r="O164" s="173">
        <f>IF(SUM(E164:N164)=0,"",COUNTIF(D164:D167,"3"))</f>
        <v>1</v>
      </c>
      <c r="P164" s="174">
        <f>IF(SUM(D164:M164)=0,"",SUM(E164:E167))</f>
        <v>7</v>
      </c>
      <c r="Q164" s="175">
        <f>IF(SUM(D164:M164)=0,"",SUM(D164:D167))</f>
        <v>3</v>
      </c>
      <c r="R164" s="362">
        <v>2</v>
      </c>
      <c r="S164" s="363"/>
      <c r="T164" s="35" t="e">
        <f>+T170+T172+T174</f>
        <v>#REF!</v>
      </c>
      <c r="U164" s="35" t="e">
        <f>+U170+U172+U174</f>
        <v>#REF!</v>
      </c>
      <c r="V164" s="36" t="e">
        <f>+T164-U164</f>
        <v>#REF!</v>
      </c>
    </row>
    <row r="165" spans="1:22" ht="15.75">
      <c r="A165" s="176"/>
      <c r="B165" s="166" t="s">
        <v>149</v>
      </c>
      <c r="C165" s="167" t="s">
        <v>2</v>
      </c>
      <c r="D165" s="177">
        <f>+Q174</f>
        <v>3</v>
      </c>
      <c r="E165" s="178">
        <f>+P174</f>
        <v>1</v>
      </c>
      <c r="F165" s="179"/>
      <c r="G165" s="180"/>
      <c r="H165" s="177">
        <f>P173</f>
        <v>3</v>
      </c>
      <c r="I165" s="178">
        <f>Q173</f>
        <v>1</v>
      </c>
      <c r="J165" s="177">
        <f>P171</f>
        <v>3</v>
      </c>
      <c r="K165" s="178">
        <f>Q171</f>
        <v>1</v>
      </c>
      <c r="L165" s="177"/>
      <c r="M165" s="178"/>
      <c r="N165" s="172">
        <f>IF(SUM(D165:M165)=0,"",COUNTIF(G164:G167,"3"))</f>
        <v>3</v>
      </c>
      <c r="O165" s="173">
        <f>IF(SUM(E165:N165)=0,"",COUNTIF(F164:F167,"3"))</f>
        <v>0</v>
      </c>
      <c r="P165" s="174">
        <f>IF(SUM(D165:M165)=0,"",SUM(G164:G167))</f>
        <v>9</v>
      </c>
      <c r="Q165" s="175">
        <f>IF(SUM(D165:M165)=0,"",SUM(F164:F167))</f>
        <v>3</v>
      </c>
      <c r="R165" s="362">
        <v>1</v>
      </c>
      <c r="S165" s="363"/>
      <c r="T165" s="35" t="e">
        <f>+T171+T173+U174</f>
        <v>#REF!</v>
      </c>
      <c r="U165" s="35" t="e">
        <f>+U171+U173+T174</f>
        <v>#REF!</v>
      </c>
      <c r="V165" s="36" t="e">
        <f>+T165-U165</f>
        <v>#REF!</v>
      </c>
    </row>
    <row r="166" spans="1:22" ht="15.75">
      <c r="A166" s="176"/>
      <c r="B166" s="166" t="s">
        <v>117</v>
      </c>
      <c r="C166" s="167" t="s">
        <v>1</v>
      </c>
      <c r="D166" s="177">
        <f>+Q170</f>
        <v>0</v>
      </c>
      <c r="E166" s="178">
        <f>+P170</f>
        <v>3</v>
      </c>
      <c r="F166" s="177">
        <f>Q173</f>
        <v>1</v>
      </c>
      <c r="G166" s="178">
        <f>P173</f>
        <v>3</v>
      </c>
      <c r="H166" s="179"/>
      <c r="I166" s="180"/>
      <c r="J166" s="177">
        <f>P175</f>
        <v>0</v>
      </c>
      <c r="K166" s="178">
        <f>Q175</f>
        <v>3</v>
      </c>
      <c r="L166" s="177"/>
      <c r="M166" s="178"/>
      <c r="N166" s="172">
        <f>IF(SUM(D166:M166)=0,"",COUNTIF(I164:I167,"3"))</f>
        <v>0</v>
      </c>
      <c r="O166" s="173">
        <f>IF(SUM(E166:N166)=0,"",COUNTIF(H164:H167,"3"))</f>
        <v>3</v>
      </c>
      <c r="P166" s="174">
        <f>IF(SUM(D166:M166)=0,"",SUM(I164:I167))</f>
        <v>1</v>
      </c>
      <c r="Q166" s="175">
        <f>IF(SUM(D166:M166)=0,"",SUM(H164:H167))</f>
        <v>9</v>
      </c>
      <c r="R166" s="362">
        <v>4</v>
      </c>
      <c r="S166" s="363"/>
      <c r="T166" s="35" t="e">
        <f>+U170+U173+T175</f>
        <v>#REF!</v>
      </c>
      <c r="U166" s="35" t="e">
        <f>+T170+T173+U175</f>
        <v>#REF!</v>
      </c>
      <c r="V166" s="36" t="e">
        <f>+T166-U166</f>
        <v>#REF!</v>
      </c>
    </row>
    <row r="167" spans="1:22" ht="16.5" thickBot="1">
      <c r="A167" s="176"/>
      <c r="B167" s="181" t="s">
        <v>116</v>
      </c>
      <c r="C167" s="167" t="s">
        <v>88</v>
      </c>
      <c r="D167" s="177">
        <f>Q172</f>
        <v>0</v>
      </c>
      <c r="E167" s="178">
        <f>P172</f>
        <v>3</v>
      </c>
      <c r="F167" s="177">
        <f>Q171</f>
        <v>1</v>
      </c>
      <c r="G167" s="178">
        <f>P171</f>
        <v>3</v>
      </c>
      <c r="H167" s="177">
        <f>Q175</f>
        <v>3</v>
      </c>
      <c r="I167" s="178">
        <f>P175</f>
        <v>0</v>
      </c>
      <c r="J167" s="179"/>
      <c r="K167" s="180"/>
      <c r="L167" s="177"/>
      <c r="M167" s="178"/>
      <c r="N167" s="172">
        <f>IF(SUM(D167:M167)=0,"",COUNTIF(K164:K167,"3"))</f>
        <v>1</v>
      </c>
      <c r="O167" s="173">
        <f>IF(SUM(E167:N167)=0,"",COUNTIF(J164:J167,"3"))</f>
        <v>2</v>
      </c>
      <c r="P167" s="174">
        <f>IF(SUM(D167:M168)=0,"",SUM(K164:K167))</f>
        <v>4</v>
      </c>
      <c r="Q167" s="175">
        <f>IF(SUM(D167:M167)=0,"",SUM(J164:J167))</f>
        <v>6</v>
      </c>
      <c r="R167" s="362">
        <v>3</v>
      </c>
      <c r="S167" s="363"/>
      <c r="T167" s="35" t="e">
        <f>+U171+U172+U175</f>
        <v>#REF!</v>
      </c>
      <c r="U167" s="35" t="e">
        <f>+T171+T172+T175</f>
        <v>#REF!</v>
      </c>
      <c r="V167" s="36" t="e">
        <f>+T167-U167</f>
        <v>#REF!</v>
      </c>
    </row>
    <row r="168" spans="1:24" ht="15.75" thickTop="1">
      <c r="A168" s="182"/>
      <c r="B168" s="183" t="s">
        <v>21</v>
      </c>
      <c r="C168" s="184" t="s">
        <v>21</v>
      </c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6"/>
      <c r="S168" s="187"/>
      <c r="T168" s="47"/>
      <c r="U168" s="48" t="s">
        <v>22</v>
      </c>
      <c r="V168" s="49" t="e">
        <f>SUM(V164:V167)</f>
        <v>#REF!</v>
      </c>
      <c r="W168" s="48" t="e">
        <f>IF(V168=0,"OK","Virhe")</f>
        <v>#REF!</v>
      </c>
      <c r="X168" s="50"/>
    </row>
    <row r="169" spans="1:22" ht="15.75" thickBot="1">
      <c r="A169" s="188"/>
      <c r="B169" s="189" t="s">
        <v>23</v>
      </c>
      <c r="C169" s="190"/>
      <c r="D169" s="191"/>
      <c r="E169" s="192"/>
      <c r="F169" s="368" t="s">
        <v>24</v>
      </c>
      <c r="G169" s="365"/>
      <c r="H169" s="364" t="s">
        <v>25</v>
      </c>
      <c r="I169" s="365"/>
      <c r="J169" s="364" t="s">
        <v>26</v>
      </c>
      <c r="K169" s="365"/>
      <c r="L169" s="364" t="s">
        <v>27</v>
      </c>
      <c r="M169" s="365"/>
      <c r="N169" s="364" t="s">
        <v>28</v>
      </c>
      <c r="O169" s="365"/>
      <c r="P169" s="366" t="s">
        <v>29</v>
      </c>
      <c r="Q169" s="367"/>
      <c r="R169" s="215"/>
      <c r="S169" s="193"/>
      <c r="T169" s="54" t="s">
        <v>18</v>
      </c>
      <c r="U169" s="55"/>
      <c r="V169" s="25" t="s">
        <v>19</v>
      </c>
    </row>
    <row r="170" spans="1:26" ht="15.75">
      <c r="A170" s="194" t="s">
        <v>30</v>
      </c>
      <c r="B170" s="195" t="str">
        <f>IF(B164&gt;"",B164,"")</f>
        <v>Teemu Oinas</v>
      </c>
      <c r="C170" s="195" t="str">
        <f>IF(B166&gt;"",B166,"")</f>
        <v>Dmitry Vyskubov</v>
      </c>
      <c r="D170" s="196"/>
      <c r="E170" s="197"/>
      <c r="F170" s="360">
        <v>6</v>
      </c>
      <c r="G170" s="361"/>
      <c r="H170" s="357">
        <v>6</v>
      </c>
      <c r="I170" s="358"/>
      <c r="J170" s="357">
        <v>2</v>
      </c>
      <c r="K170" s="358"/>
      <c r="L170" s="357"/>
      <c r="M170" s="358"/>
      <c r="N170" s="359"/>
      <c r="O170" s="358"/>
      <c r="P170" s="198">
        <f aca="true" t="shared" si="30" ref="P170:P175">IF(COUNT(F170:N170)=0,"",COUNTIF(F170:N170,"&gt;=0"))</f>
        <v>3</v>
      </c>
      <c r="Q170" s="199">
        <f aca="true" t="shared" si="31" ref="Q170:Q175">IF(COUNT(F170:N170)=0,"",(IF(LEFT(F170,1)="-",1,0)+IF(LEFT(H170,1)="-",1,0)+IF(LEFT(J170,1)="-",1,0)+IF(LEFT(L170,1)="-",1,0)+IF(LEFT(N170,1)="-",1,0)))</f>
        <v>0</v>
      </c>
      <c r="R170" s="200"/>
      <c r="S170" s="201"/>
      <c r="T170" s="61" t="e">
        <f>+#REF!+#REF!+#REF!+#REF!+#REF!</f>
        <v>#REF!</v>
      </c>
      <c r="U170" s="62" t="e">
        <f>+#REF!+#REF!+#REF!+#REF!+#REF!</f>
        <v>#REF!</v>
      </c>
      <c r="V170" s="63" t="e">
        <f aca="true" t="shared" si="32" ref="V170:V175">+T170-U170</f>
        <v>#REF!</v>
      </c>
      <c r="Z170" s="88"/>
    </row>
    <row r="171" spans="1:26" ht="15.75">
      <c r="A171" s="194" t="s">
        <v>31</v>
      </c>
      <c r="B171" s="195" t="str">
        <f>IF(B165&gt;"",B165,"")</f>
        <v>Sami Surakka </v>
      </c>
      <c r="C171" s="195" t="str">
        <f>IF(B167&gt;"",B167,"")</f>
        <v>Jouni Nousiainen</v>
      </c>
      <c r="D171" s="202"/>
      <c r="E171" s="197"/>
      <c r="F171" s="350">
        <v>-12</v>
      </c>
      <c r="G171" s="351"/>
      <c r="H171" s="350">
        <v>10</v>
      </c>
      <c r="I171" s="351"/>
      <c r="J171" s="350">
        <v>7</v>
      </c>
      <c r="K171" s="351"/>
      <c r="L171" s="350">
        <v>8</v>
      </c>
      <c r="M171" s="351"/>
      <c r="N171" s="350"/>
      <c r="O171" s="351"/>
      <c r="P171" s="198">
        <f t="shared" si="30"/>
        <v>3</v>
      </c>
      <c r="Q171" s="199">
        <f t="shared" si="31"/>
        <v>1</v>
      </c>
      <c r="R171" s="203"/>
      <c r="S171" s="204"/>
      <c r="T171" s="61" t="e">
        <f>+#REF!+#REF!+#REF!+#REF!+#REF!</f>
        <v>#REF!</v>
      </c>
      <c r="U171" s="62" t="e">
        <f>+#REF!+#REF!+#REF!+#REF!+#REF!</f>
        <v>#REF!</v>
      </c>
      <c r="V171" s="63" t="e">
        <f t="shared" si="32"/>
        <v>#REF!</v>
      </c>
      <c r="Z171" s="88"/>
    </row>
    <row r="172" spans="1:26" ht="16.5" thickBot="1">
      <c r="A172" s="194" t="s">
        <v>32</v>
      </c>
      <c r="B172" s="205" t="s">
        <v>59</v>
      </c>
      <c r="C172" s="205" t="str">
        <f>IF(B167&gt;"",B167,"")</f>
        <v>Jouni Nousiainen</v>
      </c>
      <c r="D172" s="191"/>
      <c r="E172" s="206"/>
      <c r="F172" s="355">
        <v>4</v>
      </c>
      <c r="G172" s="356"/>
      <c r="H172" s="355">
        <v>6</v>
      </c>
      <c r="I172" s="356"/>
      <c r="J172" s="355">
        <v>9</v>
      </c>
      <c r="K172" s="356"/>
      <c r="L172" s="355"/>
      <c r="M172" s="356"/>
      <c r="N172" s="355"/>
      <c r="O172" s="356"/>
      <c r="P172" s="198">
        <f t="shared" si="30"/>
        <v>3</v>
      </c>
      <c r="Q172" s="199">
        <f t="shared" si="31"/>
        <v>0</v>
      </c>
      <c r="R172" s="203"/>
      <c r="S172" s="204"/>
      <c r="T172" s="61" t="e">
        <f>+#REF!+#REF!+#REF!+#REF!+#REF!</f>
        <v>#REF!</v>
      </c>
      <c r="U172" s="62" t="e">
        <f>+#REF!+#REF!+#REF!+#REF!+#REF!</f>
        <v>#REF!</v>
      </c>
      <c r="V172" s="63" t="e">
        <f t="shared" si="32"/>
        <v>#REF!</v>
      </c>
      <c r="Z172" s="88"/>
    </row>
    <row r="173" spans="1:26" ht="15.75">
      <c r="A173" s="194" t="s">
        <v>33</v>
      </c>
      <c r="B173" s="195" t="str">
        <f>IF(B165&gt;"",B165,"")</f>
        <v>Sami Surakka </v>
      </c>
      <c r="C173" s="195" t="str">
        <f>IF(B166&gt;"",B166,"")</f>
        <v>Dmitry Vyskubov</v>
      </c>
      <c r="D173" s="196"/>
      <c r="E173" s="197"/>
      <c r="F173" s="357">
        <v>14</v>
      </c>
      <c r="G173" s="358"/>
      <c r="H173" s="357">
        <v>3</v>
      </c>
      <c r="I173" s="358"/>
      <c r="J173" s="357">
        <v>-5</v>
      </c>
      <c r="K173" s="358"/>
      <c r="L173" s="357">
        <v>5</v>
      </c>
      <c r="M173" s="358"/>
      <c r="N173" s="357"/>
      <c r="O173" s="358"/>
      <c r="P173" s="198">
        <f t="shared" si="30"/>
        <v>3</v>
      </c>
      <c r="Q173" s="199">
        <f t="shared" si="31"/>
        <v>1</v>
      </c>
      <c r="R173" s="203"/>
      <c r="S173" s="204"/>
      <c r="T173" s="61" t="e">
        <f>+#REF!+#REF!+#REF!+#REF!+#REF!</f>
        <v>#REF!</v>
      </c>
      <c r="U173" s="62" t="e">
        <f>+#REF!+#REF!+#REF!+#REF!+#REF!</f>
        <v>#REF!</v>
      </c>
      <c r="V173" s="63" t="e">
        <f t="shared" si="32"/>
        <v>#REF!</v>
      </c>
      <c r="Z173" s="88"/>
    </row>
    <row r="174" spans="1:26" ht="15.75">
      <c r="A174" s="194" t="s">
        <v>34</v>
      </c>
      <c r="B174" s="195" t="str">
        <f>IF(B164&gt;"",B164,"")</f>
        <v>Teemu Oinas</v>
      </c>
      <c r="C174" s="195" t="str">
        <f>IF(B165&gt;"",B165,"")</f>
        <v>Sami Surakka </v>
      </c>
      <c r="D174" s="202"/>
      <c r="E174" s="197"/>
      <c r="F174" s="350">
        <v>9</v>
      </c>
      <c r="G174" s="351"/>
      <c r="H174" s="350">
        <v>-3</v>
      </c>
      <c r="I174" s="351"/>
      <c r="J174" s="352">
        <v>-8</v>
      </c>
      <c r="K174" s="351"/>
      <c r="L174" s="350">
        <v>-3</v>
      </c>
      <c r="M174" s="351"/>
      <c r="N174" s="350"/>
      <c r="O174" s="351"/>
      <c r="P174" s="198">
        <f t="shared" si="30"/>
        <v>1</v>
      </c>
      <c r="Q174" s="199">
        <f t="shared" si="31"/>
        <v>3</v>
      </c>
      <c r="R174" s="203"/>
      <c r="S174" s="204"/>
      <c r="T174" s="61" t="e">
        <f>+#REF!+#REF!+#REF!+#REF!+#REF!</f>
        <v>#REF!</v>
      </c>
      <c r="U174" s="62" t="e">
        <f>+#REF!+#REF!+#REF!+#REF!+#REF!</f>
        <v>#REF!</v>
      </c>
      <c r="V174" s="63" t="e">
        <f t="shared" si="32"/>
        <v>#REF!</v>
      </c>
      <c r="Z174" s="88"/>
    </row>
    <row r="175" spans="1:22" ht="16.5" thickBot="1">
      <c r="A175" s="207" t="s">
        <v>35</v>
      </c>
      <c r="B175" s="208" t="str">
        <f>IF(B166&gt;"",B166,"")</f>
        <v>Dmitry Vyskubov</v>
      </c>
      <c r="C175" s="208" t="str">
        <f>IF(B167&gt;"",B167,"")</f>
        <v>Jouni Nousiainen</v>
      </c>
      <c r="D175" s="209"/>
      <c r="E175" s="210"/>
      <c r="F175" s="353">
        <v>-7</v>
      </c>
      <c r="G175" s="354"/>
      <c r="H175" s="353">
        <v>-6</v>
      </c>
      <c r="I175" s="354"/>
      <c r="J175" s="353">
        <v>-7</v>
      </c>
      <c r="K175" s="354"/>
      <c r="L175" s="353"/>
      <c r="M175" s="354"/>
      <c r="N175" s="353"/>
      <c r="O175" s="354"/>
      <c r="P175" s="211">
        <f t="shared" si="30"/>
        <v>0</v>
      </c>
      <c r="Q175" s="212">
        <f t="shared" si="31"/>
        <v>3</v>
      </c>
      <c r="R175" s="213"/>
      <c r="S175" s="214"/>
      <c r="T175" s="61" t="e">
        <f>+#REF!+#REF!+#REF!+#REF!+#REF!</f>
        <v>#REF!</v>
      </c>
      <c r="U175" s="62" t="e">
        <f>+#REF!+#REF!+#REF!+#REF!+#REF!</f>
        <v>#REF!</v>
      </c>
      <c r="V175" s="63" t="e">
        <f t="shared" si="32"/>
        <v>#REF!</v>
      </c>
    </row>
    <row r="176" spans="1:19" ht="16.5" thickBot="1" thickTop="1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</row>
    <row r="177" spans="1:19" ht="16.5" thickTop="1">
      <c r="A177" s="215" t="s">
        <v>157</v>
      </c>
      <c r="B177" s="146" t="s">
        <v>69</v>
      </c>
      <c r="C177" s="147"/>
      <c r="D177" s="146"/>
      <c r="E177" s="146"/>
      <c r="F177" s="148"/>
      <c r="G177" s="146"/>
      <c r="H177" s="149" t="s">
        <v>3</v>
      </c>
      <c r="I177" s="150"/>
      <c r="J177" s="384" t="s">
        <v>68</v>
      </c>
      <c r="K177" s="385"/>
      <c r="L177" s="385"/>
      <c r="M177" s="386"/>
      <c r="N177" s="151" t="s">
        <v>4</v>
      </c>
      <c r="O177" s="152"/>
      <c r="P177" s="347" t="s">
        <v>51</v>
      </c>
      <c r="Q177" s="373"/>
      <c r="R177" s="373"/>
      <c r="S177" s="374"/>
    </row>
    <row r="178" spans="1:19" ht="16.5" thickBot="1">
      <c r="A178" s="153"/>
      <c r="B178" s="154" t="s">
        <v>39</v>
      </c>
      <c r="C178" s="155" t="s">
        <v>5</v>
      </c>
      <c r="D178" s="375">
        <v>12</v>
      </c>
      <c r="E178" s="376"/>
      <c r="F178" s="377"/>
      <c r="G178" s="378" t="s">
        <v>6</v>
      </c>
      <c r="H178" s="376"/>
      <c r="I178" s="376"/>
      <c r="J178" s="379">
        <v>39761</v>
      </c>
      <c r="K178" s="379"/>
      <c r="L178" s="379"/>
      <c r="M178" s="380"/>
      <c r="N178" s="156" t="s">
        <v>7</v>
      </c>
      <c r="O178" s="157"/>
      <c r="P178" s="381">
        <v>0.4479166666666667</v>
      </c>
      <c r="Q178" s="382"/>
      <c r="R178" s="382"/>
      <c r="S178" s="383"/>
    </row>
    <row r="179" spans="1:22" ht="15.75" thickTop="1">
      <c r="A179" s="158"/>
      <c r="B179" s="159" t="s">
        <v>9</v>
      </c>
      <c r="C179" s="160" t="s">
        <v>0</v>
      </c>
      <c r="D179" s="369" t="s">
        <v>10</v>
      </c>
      <c r="E179" s="370"/>
      <c r="F179" s="369" t="s">
        <v>11</v>
      </c>
      <c r="G179" s="370"/>
      <c r="H179" s="369" t="s">
        <v>12</v>
      </c>
      <c r="I179" s="370"/>
      <c r="J179" s="369" t="s">
        <v>13</v>
      </c>
      <c r="K179" s="370"/>
      <c r="L179" s="369"/>
      <c r="M179" s="370"/>
      <c r="N179" s="161" t="s">
        <v>14</v>
      </c>
      <c r="O179" s="162" t="s">
        <v>15</v>
      </c>
      <c r="P179" s="163" t="s">
        <v>16</v>
      </c>
      <c r="Q179" s="164"/>
      <c r="R179" s="371" t="s">
        <v>17</v>
      </c>
      <c r="S179" s="372"/>
      <c r="T179" s="348" t="s">
        <v>18</v>
      </c>
      <c r="U179" s="349"/>
      <c r="V179" s="25" t="s">
        <v>19</v>
      </c>
    </row>
    <row r="180" spans="1:22" ht="15.75">
      <c r="A180" s="165">
        <v>37</v>
      </c>
      <c r="B180" s="166" t="s">
        <v>58</v>
      </c>
      <c r="C180" s="167" t="s">
        <v>56</v>
      </c>
      <c r="D180" s="168"/>
      <c r="E180" s="169"/>
      <c r="F180" s="170">
        <f>+P190</f>
      </c>
      <c r="G180" s="171">
        <f>+Q190</f>
      </c>
      <c r="H180" s="170">
        <f>P186</f>
      </c>
      <c r="I180" s="171">
        <f>Q186</f>
      </c>
      <c r="J180" s="170">
        <f>P188</f>
      </c>
      <c r="K180" s="171">
        <f>Q188</f>
      </c>
      <c r="L180" s="170"/>
      <c r="M180" s="171"/>
      <c r="N180" s="172">
        <f>IF(SUM(D180:M180)=0,"",COUNTIF(E180:E183,"3"))</f>
      </c>
      <c r="O180" s="173">
        <f>IF(SUM(E180:N180)=0,"",COUNTIF(D180:D183,"3"))</f>
      </c>
      <c r="P180" s="174">
        <f>IF(SUM(D180:M180)=0,"",SUM(E180:E183))</f>
      </c>
      <c r="Q180" s="175">
        <f>IF(SUM(D180:M180)=0,"",SUM(D180:D183))</f>
      </c>
      <c r="R180" s="362"/>
      <c r="S180" s="363"/>
      <c r="T180" s="35" t="e">
        <f>+T186+T188+T190</f>
        <v>#REF!</v>
      </c>
      <c r="U180" s="35" t="e">
        <f>+U186+U188+U190</f>
        <v>#REF!</v>
      </c>
      <c r="V180" s="36" t="e">
        <f>+T180-U180</f>
        <v>#REF!</v>
      </c>
    </row>
    <row r="181" spans="1:22" ht="15.75">
      <c r="A181" s="176"/>
      <c r="B181" s="166" t="s">
        <v>71</v>
      </c>
      <c r="C181" s="167" t="s">
        <v>1</v>
      </c>
      <c r="D181" s="177">
        <f>+Q190</f>
      </c>
      <c r="E181" s="178">
        <f>+P190</f>
      </c>
      <c r="F181" s="179"/>
      <c r="G181" s="180"/>
      <c r="H181" s="177">
        <f>P189</f>
        <v>3</v>
      </c>
      <c r="I181" s="178">
        <f>Q189</f>
        <v>1</v>
      </c>
      <c r="J181" s="177">
        <f>P187</f>
        <v>3</v>
      </c>
      <c r="K181" s="178">
        <f>Q187</f>
        <v>0</v>
      </c>
      <c r="L181" s="177"/>
      <c r="M181" s="178"/>
      <c r="N181" s="172">
        <f>IF(SUM(D181:M181)=0,"",COUNTIF(G180:G183,"3"))</f>
        <v>2</v>
      </c>
      <c r="O181" s="173">
        <f>IF(SUM(E181:N181)=0,"",COUNTIF(F180:F183,"3"))</f>
        <v>0</v>
      </c>
      <c r="P181" s="174">
        <f>IF(SUM(D181:M181)=0,"",SUM(G180:G183))</f>
        <v>6</v>
      </c>
      <c r="Q181" s="175">
        <f>IF(SUM(D181:M181)=0,"",SUM(F180:F183))</f>
        <v>1</v>
      </c>
      <c r="R181" s="362">
        <v>1</v>
      </c>
      <c r="S181" s="363"/>
      <c r="T181" s="35" t="e">
        <f>+T187+T189+U190</f>
        <v>#REF!</v>
      </c>
      <c r="U181" s="35" t="e">
        <f>+U187+U189+T190</f>
        <v>#REF!</v>
      </c>
      <c r="V181" s="36" t="e">
        <f>+T181-U181</f>
        <v>#REF!</v>
      </c>
    </row>
    <row r="182" spans="1:22" ht="15.75">
      <c r="A182" s="176"/>
      <c r="B182" s="166" t="s">
        <v>119</v>
      </c>
      <c r="C182" s="167" t="s">
        <v>39</v>
      </c>
      <c r="D182" s="177">
        <f>+Q186</f>
      </c>
      <c r="E182" s="178">
        <f>+P186</f>
      </c>
      <c r="F182" s="177">
        <f>Q189</f>
        <v>1</v>
      </c>
      <c r="G182" s="178">
        <f>P189</f>
        <v>3</v>
      </c>
      <c r="H182" s="179"/>
      <c r="I182" s="180"/>
      <c r="J182" s="177">
        <f>P191</f>
        <v>3</v>
      </c>
      <c r="K182" s="178">
        <f>Q191</f>
        <v>0</v>
      </c>
      <c r="L182" s="177"/>
      <c r="M182" s="178"/>
      <c r="N182" s="172">
        <f>IF(SUM(D182:M182)=0,"",COUNTIF(I180:I183,"3"))</f>
        <v>1</v>
      </c>
      <c r="O182" s="173">
        <f>IF(SUM(E182:N182)=0,"",COUNTIF(H180:H183,"3"))</f>
        <v>1</v>
      </c>
      <c r="P182" s="174">
        <f>IF(SUM(D182:M182)=0,"",SUM(I180:I183))</f>
        <v>4</v>
      </c>
      <c r="Q182" s="175">
        <f>IF(SUM(D182:M182)=0,"",SUM(H180:H183))</f>
        <v>3</v>
      </c>
      <c r="R182" s="362">
        <v>2</v>
      </c>
      <c r="S182" s="363"/>
      <c r="T182" s="35" t="e">
        <f>+U186+U189+T191</f>
        <v>#REF!</v>
      </c>
      <c r="U182" s="35" t="e">
        <f>+T186+T189+U191</f>
        <v>#REF!</v>
      </c>
      <c r="V182" s="36" t="e">
        <f>+T182-U182</f>
        <v>#REF!</v>
      </c>
    </row>
    <row r="183" spans="1:22" ht="16.5" thickBot="1">
      <c r="A183" s="176"/>
      <c r="B183" s="181" t="s">
        <v>123</v>
      </c>
      <c r="C183" s="167" t="s">
        <v>99</v>
      </c>
      <c r="D183" s="177">
        <f>Q188</f>
      </c>
      <c r="E183" s="178">
        <f>P188</f>
      </c>
      <c r="F183" s="177">
        <f>Q187</f>
        <v>0</v>
      </c>
      <c r="G183" s="178">
        <f>P187</f>
        <v>3</v>
      </c>
      <c r="H183" s="177">
        <f>Q191</f>
        <v>0</v>
      </c>
      <c r="I183" s="178">
        <f>P191</f>
        <v>3</v>
      </c>
      <c r="J183" s="179"/>
      <c r="K183" s="180"/>
      <c r="L183" s="177"/>
      <c r="M183" s="178"/>
      <c r="N183" s="172">
        <f>IF(SUM(D183:M183)=0,"",COUNTIF(K180:K183,"3"))</f>
        <v>0</v>
      </c>
      <c r="O183" s="173">
        <f>IF(SUM(E183:N183)=0,"",COUNTIF(J180:J183,"3"))</f>
        <v>2</v>
      </c>
      <c r="P183" s="174">
        <f>IF(SUM(D183:M184)=0,"",SUM(K180:K183))</f>
        <v>0</v>
      </c>
      <c r="Q183" s="175">
        <f>IF(SUM(D183:M183)=0,"",SUM(J180:J183))</f>
        <v>6</v>
      </c>
      <c r="R183" s="362">
        <v>3</v>
      </c>
      <c r="S183" s="363"/>
      <c r="T183" s="35" t="e">
        <f>+U187+U188+U191</f>
        <v>#REF!</v>
      </c>
      <c r="U183" s="35" t="e">
        <f>+T187+T188+T191</f>
        <v>#REF!</v>
      </c>
      <c r="V183" s="36" t="e">
        <f>+T183-U183</f>
        <v>#REF!</v>
      </c>
    </row>
    <row r="184" spans="1:24" ht="15.75" thickTop="1">
      <c r="A184" s="182"/>
      <c r="B184" s="183" t="s">
        <v>21</v>
      </c>
      <c r="C184" s="184" t="s">
        <v>21</v>
      </c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6"/>
      <c r="S184" s="187"/>
      <c r="T184" s="47"/>
      <c r="U184" s="48" t="s">
        <v>22</v>
      </c>
      <c r="V184" s="49" t="e">
        <f>SUM(V180:V183)</f>
        <v>#REF!</v>
      </c>
      <c r="W184" s="48" t="e">
        <f>IF(V184=0,"OK","Virhe")</f>
        <v>#REF!</v>
      </c>
      <c r="X184" s="50"/>
    </row>
    <row r="185" spans="1:22" ht="15.75" thickBot="1">
      <c r="A185" s="188"/>
      <c r="B185" s="189" t="s">
        <v>23</v>
      </c>
      <c r="C185" s="190"/>
      <c r="D185" s="191"/>
      <c r="E185" s="192"/>
      <c r="F185" s="368" t="s">
        <v>24</v>
      </c>
      <c r="G185" s="365"/>
      <c r="H185" s="364" t="s">
        <v>25</v>
      </c>
      <c r="I185" s="365"/>
      <c r="J185" s="364" t="s">
        <v>26</v>
      </c>
      <c r="K185" s="365"/>
      <c r="L185" s="364" t="s">
        <v>27</v>
      </c>
      <c r="M185" s="365"/>
      <c r="N185" s="364" t="s">
        <v>28</v>
      </c>
      <c r="O185" s="365"/>
      <c r="P185" s="366" t="s">
        <v>29</v>
      </c>
      <c r="Q185" s="367"/>
      <c r="R185" s="215"/>
      <c r="S185" s="193"/>
      <c r="T185" s="54" t="s">
        <v>18</v>
      </c>
      <c r="U185" s="55"/>
      <c r="V185" s="25" t="s">
        <v>19</v>
      </c>
    </row>
    <row r="186" spans="1:22" ht="15.75">
      <c r="A186" s="194" t="s">
        <v>30</v>
      </c>
      <c r="B186" s="195" t="str">
        <f>IF(B180&gt;"",B180,"")</f>
        <v>Henri Arjamaa</v>
      </c>
      <c r="C186" s="195" t="str">
        <f>IF(B182&gt;"",B182,"")</f>
        <v>Janne Jokinen</v>
      </c>
      <c r="D186" s="196"/>
      <c r="E186" s="197"/>
      <c r="F186" s="360" t="s">
        <v>285</v>
      </c>
      <c r="G186" s="361"/>
      <c r="H186" s="357"/>
      <c r="I186" s="358"/>
      <c r="J186" s="357"/>
      <c r="K186" s="358"/>
      <c r="L186" s="357"/>
      <c r="M186" s="358"/>
      <c r="N186" s="359"/>
      <c r="O186" s="358"/>
      <c r="P186" s="198">
        <f aca="true" t="shared" si="33" ref="P186:P191">IF(COUNT(F186:N186)=0,"",COUNTIF(F186:N186,"&gt;=0"))</f>
      </c>
      <c r="Q186" s="199">
        <f aca="true" t="shared" si="34" ref="Q186:Q191">IF(COUNT(F186:N186)=0,"",(IF(LEFT(F186,1)="-",1,0)+IF(LEFT(H186,1)="-",1,0)+IF(LEFT(J186,1)="-",1,0)+IF(LEFT(L186,1)="-",1,0)+IF(LEFT(N186,1)="-",1,0)))</f>
      </c>
      <c r="R186" s="200"/>
      <c r="S186" s="201"/>
      <c r="T186" s="61" t="e">
        <f>+#REF!+#REF!+#REF!+#REF!+#REF!</f>
        <v>#REF!</v>
      </c>
      <c r="U186" s="62" t="e">
        <f>+#REF!+#REF!+#REF!+#REF!+#REF!</f>
        <v>#REF!</v>
      </c>
      <c r="V186" s="63" t="e">
        <f aca="true" t="shared" si="35" ref="V186:V191">+T186-U186</f>
        <v>#REF!</v>
      </c>
    </row>
    <row r="187" spans="1:22" ht="15.75">
      <c r="A187" s="194" t="s">
        <v>31</v>
      </c>
      <c r="B187" s="195" t="str">
        <f>IF(B181&gt;"",B181,"")</f>
        <v>Yan Zhuo Ping</v>
      </c>
      <c r="C187" s="195" t="str">
        <f>IF(B183&gt;"",B183,"")</f>
        <v>Jussi Pikkarainen</v>
      </c>
      <c r="D187" s="202"/>
      <c r="E187" s="197"/>
      <c r="F187" s="350">
        <v>7</v>
      </c>
      <c r="G187" s="351"/>
      <c r="H187" s="350">
        <v>2</v>
      </c>
      <c r="I187" s="351"/>
      <c r="J187" s="350">
        <v>2</v>
      </c>
      <c r="K187" s="351"/>
      <c r="L187" s="350"/>
      <c r="M187" s="351"/>
      <c r="N187" s="350"/>
      <c r="O187" s="351"/>
      <c r="P187" s="198">
        <f t="shared" si="33"/>
        <v>3</v>
      </c>
      <c r="Q187" s="199">
        <f t="shared" si="34"/>
        <v>0</v>
      </c>
      <c r="R187" s="203"/>
      <c r="S187" s="204"/>
      <c r="T187" s="61" t="e">
        <f>+#REF!+#REF!+#REF!+#REF!+#REF!</f>
        <v>#REF!</v>
      </c>
      <c r="U187" s="62" t="e">
        <f>+#REF!+#REF!+#REF!+#REF!+#REF!</f>
        <v>#REF!</v>
      </c>
      <c r="V187" s="63" t="e">
        <f t="shared" si="35"/>
        <v>#REF!</v>
      </c>
    </row>
    <row r="188" spans="1:22" ht="16.5" thickBot="1">
      <c r="A188" s="194" t="s">
        <v>32</v>
      </c>
      <c r="B188" s="205" t="s">
        <v>58</v>
      </c>
      <c r="C188" s="205" t="str">
        <f>IF(B183&gt;"",B183,"")</f>
        <v>Jussi Pikkarainen</v>
      </c>
      <c r="D188" s="191"/>
      <c r="E188" s="206"/>
      <c r="F188" s="355" t="s">
        <v>285</v>
      </c>
      <c r="G188" s="356"/>
      <c r="H188" s="355"/>
      <c r="I188" s="356"/>
      <c r="J188" s="355"/>
      <c r="K188" s="356"/>
      <c r="L188" s="355"/>
      <c r="M188" s="356"/>
      <c r="N188" s="355"/>
      <c r="O188" s="356"/>
      <c r="P188" s="198">
        <f t="shared" si="33"/>
      </c>
      <c r="Q188" s="199">
        <f t="shared" si="34"/>
      </c>
      <c r="R188" s="203"/>
      <c r="S188" s="204"/>
      <c r="T188" s="61" t="e">
        <f>+#REF!+#REF!+#REF!+#REF!+#REF!</f>
        <v>#REF!</v>
      </c>
      <c r="U188" s="62" t="e">
        <f>+#REF!+#REF!+#REF!+#REF!+#REF!</f>
        <v>#REF!</v>
      </c>
      <c r="V188" s="63" t="e">
        <f t="shared" si="35"/>
        <v>#REF!</v>
      </c>
    </row>
    <row r="189" spans="1:22" ht="15.75">
      <c r="A189" s="194" t="s">
        <v>33</v>
      </c>
      <c r="B189" s="195" t="str">
        <f>IF(B181&gt;"",B181,"")</f>
        <v>Yan Zhuo Ping</v>
      </c>
      <c r="C189" s="195" t="str">
        <f>IF(B182&gt;"",B182,"")</f>
        <v>Janne Jokinen</v>
      </c>
      <c r="D189" s="196"/>
      <c r="E189" s="197"/>
      <c r="F189" s="357">
        <v>7</v>
      </c>
      <c r="G189" s="358"/>
      <c r="H189" s="357">
        <v>-11</v>
      </c>
      <c r="I189" s="358"/>
      <c r="J189" s="357">
        <v>9</v>
      </c>
      <c r="K189" s="358"/>
      <c r="L189" s="357">
        <v>6</v>
      </c>
      <c r="M189" s="358"/>
      <c r="N189" s="357"/>
      <c r="O189" s="358"/>
      <c r="P189" s="198">
        <f t="shared" si="33"/>
        <v>3</v>
      </c>
      <c r="Q189" s="199">
        <f t="shared" si="34"/>
        <v>1</v>
      </c>
      <c r="R189" s="203"/>
      <c r="S189" s="204"/>
      <c r="T189" s="61" t="e">
        <f>+#REF!+#REF!+#REF!+#REF!+#REF!</f>
        <v>#REF!</v>
      </c>
      <c r="U189" s="62" t="e">
        <f>+#REF!+#REF!+#REF!+#REF!+#REF!</f>
        <v>#REF!</v>
      </c>
      <c r="V189" s="63" t="e">
        <f t="shared" si="35"/>
        <v>#REF!</v>
      </c>
    </row>
    <row r="190" spans="1:22" ht="15.75">
      <c r="A190" s="194" t="s">
        <v>34</v>
      </c>
      <c r="B190" s="195" t="str">
        <f>IF(B180&gt;"",B180,"")</f>
        <v>Henri Arjamaa</v>
      </c>
      <c r="C190" s="195" t="str">
        <f>IF(B181&gt;"",B181,"")</f>
        <v>Yan Zhuo Ping</v>
      </c>
      <c r="D190" s="202"/>
      <c r="E190" s="197"/>
      <c r="F190" s="350" t="s">
        <v>285</v>
      </c>
      <c r="G190" s="351"/>
      <c r="H190" s="350"/>
      <c r="I190" s="351"/>
      <c r="J190" s="352"/>
      <c r="K190" s="351"/>
      <c r="L190" s="350"/>
      <c r="M190" s="351"/>
      <c r="N190" s="350"/>
      <c r="O190" s="351"/>
      <c r="P190" s="198">
        <f t="shared" si="33"/>
      </c>
      <c r="Q190" s="199">
        <f t="shared" si="34"/>
      </c>
      <c r="R190" s="203"/>
      <c r="S190" s="204"/>
      <c r="T190" s="61" t="e">
        <f>+#REF!+#REF!+#REF!+#REF!+#REF!</f>
        <v>#REF!</v>
      </c>
      <c r="U190" s="62" t="e">
        <f>+#REF!+#REF!+#REF!+#REF!+#REF!</f>
        <v>#REF!</v>
      </c>
      <c r="V190" s="63" t="e">
        <f t="shared" si="35"/>
        <v>#REF!</v>
      </c>
    </row>
    <row r="191" spans="1:22" ht="16.5" thickBot="1">
      <c r="A191" s="207" t="s">
        <v>35</v>
      </c>
      <c r="B191" s="208" t="str">
        <f>IF(B182&gt;"",B182,"")</f>
        <v>Janne Jokinen</v>
      </c>
      <c r="C191" s="208" t="str">
        <f>IF(B183&gt;"",B183,"")</f>
        <v>Jussi Pikkarainen</v>
      </c>
      <c r="D191" s="209"/>
      <c r="E191" s="210"/>
      <c r="F191" s="353">
        <v>7</v>
      </c>
      <c r="G191" s="354"/>
      <c r="H191" s="353">
        <v>6</v>
      </c>
      <c r="I191" s="354"/>
      <c r="J191" s="353">
        <v>10</v>
      </c>
      <c r="K191" s="354"/>
      <c r="L191" s="353"/>
      <c r="M191" s="354"/>
      <c r="N191" s="353"/>
      <c r="O191" s="354"/>
      <c r="P191" s="211">
        <f t="shared" si="33"/>
        <v>3</v>
      </c>
      <c r="Q191" s="212">
        <f t="shared" si="34"/>
        <v>0</v>
      </c>
      <c r="R191" s="213"/>
      <c r="S191" s="214"/>
      <c r="T191" s="61" t="e">
        <f>+#REF!+#REF!+#REF!+#REF!+#REF!</f>
        <v>#REF!</v>
      </c>
      <c r="U191" s="62" t="e">
        <f>+#REF!+#REF!+#REF!+#REF!+#REF!</f>
        <v>#REF!</v>
      </c>
      <c r="V191" s="63" t="e">
        <f t="shared" si="35"/>
        <v>#REF!</v>
      </c>
    </row>
    <row r="192" spans="1:19" ht="15.75" thickTop="1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</row>
    <row r="193" spans="1:19" ht="15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</row>
    <row r="194" spans="1:19" ht="15">
      <c r="A194" s="215"/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</row>
    <row r="195" spans="1:19" ht="15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</row>
    <row r="196" spans="1:19" ht="15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</row>
    <row r="197" spans="1:19" ht="15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</row>
    <row r="198" spans="1:19" ht="15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</row>
    <row r="199" spans="1:19" ht="15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</row>
    <row r="200" spans="1:24" ht="15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X200" s="50"/>
    </row>
    <row r="201" spans="1:19" ht="15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</row>
    <row r="202" spans="1:19" ht="15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</row>
    <row r="203" spans="1:19" ht="15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</row>
    <row r="216" ht="15">
      <c r="X216" s="50"/>
    </row>
    <row r="227" spans="20:22" ht="15">
      <c r="T227" s="348" t="s">
        <v>18</v>
      </c>
      <c r="U227" s="349"/>
      <c r="V227" s="25" t="s">
        <v>19</v>
      </c>
    </row>
    <row r="228" spans="20:22" ht="15">
      <c r="T228" s="35" t="e">
        <f>+T234+T236+T238</f>
        <v>#REF!</v>
      </c>
      <c r="U228" s="35" t="e">
        <f>+U234+U236+U238</f>
        <v>#REF!</v>
      </c>
      <c r="V228" s="36" t="e">
        <f>+T228-U228</f>
        <v>#REF!</v>
      </c>
    </row>
    <row r="229" spans="20:22" ht="15">
      <c r="T229" s="35" t="e">
        <f>+T235+T237+U238</f>
        <v>#REF!</v>
      </c>
      <c r="U229" s="35" t="e">
        <f>+U235+U237+T238</f>
        <v>#REF!</v>
      </c>
      <c r="V229" s="36" t="e">
        <f>+T229-U229</f>
        <v>#REF!</v>
      </c>
    </row>
    <row r="230" spans="20:22" ht="15">
      <c r="T230" s="35" t="e">
        <f>+U234+U237+T239</f>
        <v>#REF!</v>
      </c>
      <c r="U230" s="35" t="e">
        <f>+T234+T237+U239</f>
        <v>#REF!</v>
      </c>
      <c r="V230" s="36" t="e">
        <f>+T230-U230</f>
        <v>#REF!</v>
      </c>
    </row>
    <row r="231" spans="20:22" ht="15">
      <c r="T231" s="35" t="e">
        <f>+U235+U236+U239</f>
        <v>#REF!</v>
      </c>
      <c r="U231" s="35" t="e">
        <f>+T235+T236+T239</f>
        <v>#REF!</v>
      </c>
      <c r="V231" s="36" t="e">
        <f>+T231-U231</f>
        <v>#REF!</v>
      </c>
    </row>
    <row r="232" spans="20:24" ht="15">
      <c r="T232" s="47"/>
      <c r="U232" s="48" t="s">
        <v>22</v>
      </c>
      <c r="V232" s="49" t="e">
        <f>SUM(V228:V231)</f>
        <v>#REF!</v>
      </c>
      <c r="W232" s="48" t="e">
        <f>IF(V232=0,"OK","Virhe")</f>
        <v>#REF!</v>
      </c>
      <c r="X232" s="50"/>
    </row>
    <row r="233" spans="20:22" ht="15">
      <c r="T233" s="54" t="s">
        <v>18</v>
      </c>
      <c r="U233" s="55"/>
      <c r="V233" s="25" t="s">
        <v>19</v>
      </c>
    </row>
    <row r="234" spans="20:22" ht="15">
      <c r="T234" s="61" t="e">
        <f>+#REF!+#REF!+#REF!+#REF!+#REF!</f>
        <v>#REF!</v>
      </c>
      <c r="U234" s="62" t="e">
        <f>+#REF!+#REF!+#REF!+#REF!+#REF!</f>
        <v>#REF!</v>
      </c>
      <c r="V234" s="63" t="e">
        <f aca="true" t="shared" si="36" ref="V234:V239">+T234-U234</f>
        <v>#REF!</v>
      </c>
    </row>
    <row r="235" spans="20:22" ht="15">
      <c r="T235" s="61" t="e">
        <f>+#REF!+#REF!+#REF!+#REF!+#REF!</f>
        <v>#REF!</v>
      </c>
      <c r="U235" s="62" t="e">
        <f>+#REF!+#REF!+#REF!+#REF!+#REF!</f>
        <v>#REF!</v>
      </c>
      <c r="V235" s="63" t="e">
        <f t="shared" si="36"/>
        <v>#REF!</v>
      </c>
    </row>
    <row r="236" spans="20:22" ht="15">
      <c r="T236" s="61" t="e">
        <f>+#REF!+#REF!+#REF!+#REF!+#REF!</f>
        <v>#REF!</v>
      </c>
      <c r="U236" s="62" t="e">
        <f>+#REF!+#REF!+#REF!+#REF!+#REF!</f>
        <v>#REF!</v>
      </c>
      <c r="V236" s="63" t="e">
        <f t="shared" si="36"/>
        <v>#REF!</v>
      </c>
    </row>
    <row r="237" spans="20:22" ht="15">
      <c r="T237" s="61" t="e">
        <f>+#REF!+#REF!+#REF!+#REF!+#REF!</f>
        <v>#REF!</v>
      </c>
      <c r="U237" s="62" t="e">
        <f>+#REF!+#REF!+#REF!+#REF!+#REF!</f>
        <v>#REF!</v>
      </c>
      <c r="V237" s="63" t="e">
        <f t="shared" si="36"/>
        <v>#REF!</v>
      </c>
    </row>
    <row r="238" spans="20:22" ht="15">
      <c r="T238" s="61" t="e">
        <f>+#REF!+#REF!+#REF!+#REF!+#REF!</f>
        <v>#REF!</v>
      </c>
      <c r="U238" s="62" t="e">
        <f>+#REF!+#REF!+#REF!+#REF!+#REF!</f>
        <v>#REF!</v>
      </c>
      <c r="V238" s="63" t="e">
        <f t="shared" si="36"/>
        <v>#REF!</v>
      </c>
    </row>
    <row r="239" spans="20:22" ht="15">
      <c r="T239" s="61" t="e">
        <f>+#REF!+#REF!+#REF!+#REF!+#REF!</f>
        <v>#REF!</v>
      </c>
      <c r="U239" s="62" t="e">
        <f>+#REF!+#REF!+#REF!+#REF!+#REF!</f>
        <v>#REF!</v>
      </c>
      <c r="V239" s="63" t="e">
        <f t="shared" si="36"/>
        <v>#REF!</v>
      </c>
    </row>
  </sheetData>
  <mergeCells count="637">
    <mergeCell ref="T147:U147"/>
    <mergeCell ref="R148:S148"/>
    <mergeCell ref="R149:S149"/>
    <mergeCell ref="R150:S150"/>
    <mergeCell ref="T131:U131"/>
    <mergeCell ref="R132:S132"/>
    <mergeCell ref="R133:S133"/>
    <mergeCell ref="R134:S134"/>
    <mergeCell ref="T115:U115"/>
    <mergeCell ref="R116:S116"/>
    <mergeCell ref="R117:S117"/>
    <mergeCell ref="R118:S118"/>
    <mergeCell ref="R86:S86"/>
    <mergeCell ref="T99:U99"/>
    <mergeCell ref="R100:S100"/>
    <mergeCell ref="R101:S101"/>
    <mergeCell ref="P97:S97"/>
    <mergeCell ref="R70:S70"/>
    <mergeCell ref="T83:U83"/>
    <mergeCell ref="R84:S84"/>
    <mergeCell ref="R85:S85"/>
    <mergeCell ref="R54:S54"/>
    <mergeCell ref="T67:U67"/>
    <mergeCell ref="R68:S68"/>
    <mergeCell ref="R69:S69"/>
    <mergeCell ref="T35:U35"/>
    <mergeCell ref="T51:U51"/>
    <mergeCell ref="R52:S52"/>
    <mergeCell ref="R53:S53"/>
    <mergeCell ref="R39:S39"/>
    <mergeCell ref="T19:U19"/>
    <mergeCell ref="R20:S20"/>
    <mergeCell ref="R21:S21"/>
    <mergeCell ref="R22:S22"/>
    <mergeCell ref="T3:U3"/>
    <mergeCell ref="R4:S4"/>
    <mergeCell ref="R5:S5"/>
    <mergeCell ref="R6:S6"/>
    <mergeCell ref="F159:G159"/>
    <mergeCell ref="H159:I159"/>
    <mergeCell ref="J159:K159"/>
    <mergeCell ref="F179:G179"/>
    <mergeCell ref="F175:G175"/>
    <mergeCell ref="H175:I175"/>
    <mergeCell ref="J175:K175"/>
    <mergeCell ref="F171:G171"/>
    <mergeCell ref="F170:G170"/>
    <mergeCell ref="H170:I170"/>
    <mergeCell ref="L191:M191"/>
    <mergeCell ref="J143:K143"/>
    <mergeCell ref="P161:S161"/>
    <mergeCell ref="J145:M145"/>
    <mergeCell ref="N158:O158"/>
    <mergeCell ref="L159:M159"/>
    <mergeCell ref="N159:O159"/>
    <mergeCell ref="J162:M162"/>
    <mergeCell ref="J163:K163"/>
    <mergeCell ref="J171:K171"/>
    <mergeCell ref="P129:S129"/>
    <mergeCell ref="P130:S130"/>
    <mergeCell ref="P145:S145"/>
    <mergeCell ref="P146:S146"/>
    <mergeCell ref="R135:S135"/>
    <mergeCell ref="F173:G173"/>
    <mergeCell ref="H173:I173"/>
    <mergeCell ref="H171:I171"/>
    <mergeCell ref="D162:F162"/>
    <mergeCell ref="D163:E163"/>
    <mergeCell ref="F163:G163"/>
    <mergeCell ref="H163:I163"/>
    <mergeCell ref="H155:I155"/>
    <mergeCell ref="J155:K155"/>
    <mergeCell ref="L155:M155"/>
    <mergeCell ref="J161:M161"/>
    <mergeCell ref="F157:G157"/>
    <mergeCell ref="H157:I157"/>
    <mergeCell ref="J157:K157"/>
    <mergeCell ref="L157:M157"/>
    <mergeCell ref="F153:G153"/>
    <mergeCell ref="H153:I153"/>
    <mergeCell ref="J153:K153"/>
    <mergeCell ref="L153:M153"/>
    <mergeCell ref="G146:I146"/>
    <mergeCell ref="N142:O142"/>
    <mergeCell ref="L143:M143"/>
    <mergeCell ref="N143:O143"/>
    <mergeCell ref="F143:G143"/>
    <mergeCell ref="H143:I143"/>
    <mergeCell ref="F142:G142"/>
    <mergeCell ref="H142:I142"/>
    <mergeCell ref="J142:K142"/>
    <mergeCell ref="L142:M142"/>
    <mergeCell ref="F11:G11"/>
    <mergeCell ref="H11:I11"/>
    <mergeCell ref="J11:K11"/>
    <mergeCell ref="L11:M11"/>
    <mergeCell ref="J1:M1"/>
    <mergeCell ref="P1:S1"/>
    <mergeCell ref="D2:F2"/>
    <mergeCell ref="G2:I2"/>
    <mergeCell ref="J2:M2"/>
    <mergeCell ref="P2:S2"/>
    <mergeCell ref="D3:E3"/>
    <mergeCell ref="F3:G3"/>
    <mergeCell ref="H3:I3"/>
    <mergeCell ref="G162:I162"/>
    <mergeCell ref="F156:G156"/>
    <mergeCell ref="H156:I156"/>
    <mergeCell ref="D146:F146"/>
    <mergeCell ref="F127:G127"/>
    <mergeCell ref="H127:I127"/>
    <mergeCell ref="F105:G105"/>
    <mergeCell ref="F121:G121"/>
    <mergeCell ref="H121:I121"/>
    <mergeCell ref="J121:K121"/>
    <mergeCell ref="J156:K156"/>
    <mergeCell ref="J146:M146"/>
    <mergeCell ref="F123:G123"/>
    <mergeCell ref="H123:I123"/>
    <mergeCell ref="J123:K123"/>
    <mergeCell ref="L123:M123"/>
    <mergeCell ref="F125:G125"/>
    <mergeCell ref="L121:M121"/>
    <mergeCell ref="N121:O121"/>
    <mergeCell ref="P113:S113"/>
    <mergeCell ref="F111:G111"/>
    <mergeCell ref="H111:I111"/>
    <mergeCell ref="J111:K111"/>
    <mergeCell ref="R119:S119"/>
    <mergeCell ref="P121:Q121"/>
    <mergeCell ref="L115:M115"/>
    <mergeCell ref="R115:S115"/>
    <mergeCell ref="J97:M97"/>
    <mergeCell ref="H105:I105"/>
    <mergeCell ref="J105:K105"/>
    <mergeCell ref="L105:M105"/>
    <mergeCell ref="F89:G89"/>
    <mergeCell ref="H89:I89"/>
    <mergeCell ref="J89:K89"/>
    <mergeCell ref="L89:M89"/>
    <mergeCell ref="N89:O89"/>
    <mergeCell ref="P81:S81"/>
    <mergeCell ref="F79:G79"/>
    <mergeCell ref="H79:I79"/>
    <mergeCell ref="J79:K79"/>
    <mergeCell ref="R87:S87"/>
    <mergeCell ref="P89:Q89"/>
    <mergeCell ref="L83:M83"/>
    <mergeCell ref="R83:S83"/>
    <mergeCell ref="J81:M81"/>
    <mergeCell ref="F73:G73"/>
    <mergeCell ref="H73:I73"/>
    <mergeCell ref="J73:K73"/>
    <mergeCell ref="L73:M73"/>
    <mergeCell ref="N73:O73"/>
    <mergeCell ref="P65:S65"/>
    <mergeCell ref="F63:G63"/>
    <mergeCell ref="H63:I63"/>
    <mergeCell ref="J63:K63"/>
    <mergeCell ref="R71:S71"/>
    <mergeCell ref="P73:Q73"/>
    <mergeCell ref="L67:M67"/>
    <mergeCell ref="R67:S67"/>
    <mergeCell ref="J65:M65"/>
    <mergeCell ref="F57:G57"/>
    <mergeCell ref="H57:I57"/>
    <mergeCell ref="J57:K57"/>
    <mergeCell ref="L57:M57"/>
    <mergeCell ref="N57:O57"/>
    <mergeCell ref="P49:S49"/>
    <mergeCell ref="F47:G47"/>
    <mergeCell ref="H47:I47"/>
    <mergeCell ref="J47:K47"/>
    <mergeCell ref="R55:S55"/>
    <mergeCell ref="P57:Q57"/>
    <mergeCell ref="L51:M51"/>
    <mergeCell ref="R51:S51"/>
    <mergeCell ref="J49:M49"/>
    <mergeCell ref="F41:G41"/>
    <mergeCell ref="H41:I41"/>
    <mergeCell ref="J41:K41"/>
    <mergeCell ref="L41:M41"/>
    <mergeCell ref="P41:Q41"/>
    <mergeCell ref="L35:M35"/>
    <mergeCell ref="R35:S35"/>
    <mergeCell ref="R36:S36"/>
    <mergeCell ref="R37:S37"/>
    <mergeCell ref="R38:S38"/>
    <mergeCell ref="P33:S33"/>
    <mergeCell ref="F31:G31"/>
    <mergeCell ref="H31:I31"/>
    <mergeCell ref="J31:K31"/>
    <mergeCell ref="J33:M33"/>
    <mergeCell ref="H25:I25"/>
    <mergeCell ref="J25:K25"/>
    <mergeCell ref="L25:M25"/>
    <mergeCell ref="N41:O41"/>
    <mergeCell ref="H27:I27"/>
    <mergeCell ref="J27:K27"/>
    <mergeCell ref="L27:M27"/>
    <mergeCell ref="H29:I29"/>
    <mergeCell ref="J29:K29"/>
    <mergeCell ref="L29:M29"/>
    <mergeCell ref="N25:O25"/>
    <mergeCell ref="P17:S17"/>
    <mergeCell ref="F15:G15"/>
    <mergeCell ref="H15:I15"/>
    <mergeCell ref="J15:K15"/>
    <mergeCell ref="R23:S23"/>
    <mergeCell ref="P25:Q25"/>
    <mergeCell ref="L19:M19"/>
    <mergeCell ref="R19:S19"/>
    <mergeCell ref="F25:G25"/>
    <mergeCell ref="N174:O174"/>
    <mergeCell ref="L175:M175"/>
    <mergeCell ref="N175:O175"/>
    <mergeCell ref="F174:G174"/>
    <mergeCell ref="H174:I174"/>
    <mergeCell ref="J174:K174"/>
    <mergeCell ref="L174:M174"/>
    <mergeCell ref="N171:O171"/>
    <mergeCell ref="N172:O172"/>
    <mergeCell ref="N173:O173"/>
    <mergeCell ref="F172:G172"/>
    <mergeCell ref="H172:I172"/>
    <mergeCell ref="J172:K172"/>
    <mergeCell ref="L172:M172"/>
    <mergeCell ref="L171:M171"/>
    <mergeCell ref="J173:K173"/>
    <mergeCell ref="L173:M173"/>
    <mergeCell ref="P162:S162"/>
    <mergeCell ref="R163:S163"/>
    <mergeCell ref="J170:K170"/>
    <mergeCell ref="L170:M170"/>
    <mergeCell ref="R165:S165"/>
    <mergeCell ref="R166:S166"/>
    <mergeCell ref="R167:S167"/>
    <mergeCell ref="N170:O170"/>
    <mergeCell ref="L163:M163"/>
    <mergeCell ref="F158:G158"/>
    <mergeCell ref="H158:I158"/>
    <mergeCell ref="J158:K158"/>
    <mergeCell ref="L158:M158"/>
    <mergeCell ref="N157:O157"/>
    <mergeCell ref="N154:O154"/>
    <mergeCell ref="N155:O155"/>
    <mergeCell ref="F154:G154"/>
    <mergeCell ref="H154:I154"/>
    <mergeCell ref="J154:K154"/>
    <mergeCell ref="L154:M154"/>
    <mergeCell ref="L156:M156"/>
    <mergeCell ref="N156:O156"/>
    <mergeCell ref="F155:G155"/>
    <mergeCell ref="R151:S151"/>
    <mergeCell ref="P153:Q153"/>
    <mergeCell ref="L147:M147"/>
    <mergeCell ref="R147:S147"/>
    <mergeCell ref="N153:O153"/>
    <mergeCell ref="D147:E147"/>
    <mergeCell ref="F147:G147"/>
    <mergeCell ref="H147:I147"/>
    <mergeCell ref="J147:K147"/>
    <mergeCell ref="N140:O140"/>
    <mergeCell ref="N141:O141"/>
    <mergeCell ref="F140:G140"/>
    <mergeCell ref="H140:I140"/>
    <mergeCell ref="J140:K140"/>
    <mergeCell ref="L140:M140"/>
    <mergeCell ref="F141:G141"/>
    <mergeCell ref="H141:I141"/>
    <mergeCell ref="J141:K141"/>
    <mergeCell ref="L141:M141"/>
    <mergeCell ref="N138:O138"/>
    <mergeCell ref="N139:O139"/>
    <mergeCell ref="F138:G138"/>
    <mergeCell ref="H138:I138"/>
    <mergeCell ref="J138:K138"/>
    <mergeCell ref="L138:M138"/>
    <mergeCell ref="F139:G139"/>
    <mergeCell ref="H139:I139"/>
    <mergeCell ref="J139:K139"/>
    <mergeCell ref="L139:M139"/>
    <mergeCell ref="F137:G137"/>
    <mergeCell ref="H137:I137"/>
    <mergeCell ref="J137:K137"/>
    <mergeCell ref="L137:M137"/>
    <mergeCell ref="N137:O137"/>
    <mergeCell ref="P137:Q137"/>
    <mergeCell ref="L131:M131"/>
    <mergeCell ref="R131:S131"/>
    <mergeCell ref="D131:E131"/>
    <mergeCell ref="F131:G131"/>
    <mergeCell ref="H131:I131"/>
    <mergeCell ref="J131:K131"/>
    <mergeCell ref="J129:M129"/>
    <mergeCell ref="D130:F130"/>
    <mergeCell ref="G130:I130"/>
    <mergeCell ref="J130:M130"/>
    <mergeCell ref="N126:O126"/>
    <mergeCell ref="L127:M127"/>
    <mergeCell ref="N127:O127"/>
    <mergeCell ref="F126:G126"/>
    <mergeCell ref="H126:I126"/>
    <mergeCell ref="J126:K126"/>
    <mergeCell ref="L126:M126"/>
    <mergeCell ref="J127:K127"/>
    <mergeCell ref="N124:O124"/>
    <mergeCell ref="N125:O125"/>
    <mergeCell ref="F124:G124"/>
    <mergeCell ref="H124:I124"/>
    <mergeCell ref="J124:K124"/>
    <mergeCell ref="L124:M124"/>
    <mergeCell ref="H125:I125"/>
    <mergeCell ref="J125:K125"/>
    <mergeCell ref="L125:M125"/>
    <mergeCell ref="N122:O122"/>
    <mergeCell ref="N123:O123"/>
    <mergeCell ref="F122:G122"/>
    <mergeCell ref="H122:I122"/>
    <mergeCell ref="J122:K122"/>
    <mergeCell ref="L122:M122"/>
    <mergeCell ref="D114:F114"/>
    <mergeCell ref="G114:I114"/>
    <mergeCell ref="J114:M114"/>
    <mergeCell ref="D115:E115"/>
    <mergeCell ref="F115:G115"/>
    <mergeCell ref="H115:I115"/>
    <mergeCell ref="J115:K115"/>
    <mergeCell ref="P114:S114"/>
    <mergeCell ref="N110:O110"/>
    <mergeCell ref="L111:M111"/>
    <mergeCell ref="N111:O111"/>
    <mergeCell ref="J113:M113"/>
    <mergeCell ref="F110:G110"/>
    <mergeCell ref="H110:I110"/>
    <mergeCell ref="J110:K110"/>
    <mergeCell ref="L110:M110"/>
    <mergeCell ref="N108:O108"/>
    <mergeCell ref="N109:O109"/>
    <mergeCell ref="F108:G108"/>
    <mergeCell ref="H108:I108"/>
    <mergeCell ref="J108:K108"/>
    <mergeCell ref="L108:M108"/>
    <mergeCell ref="F109:G109"/>
    <mergeCell ref="H109:I109"/>
    <mergeCell ref="J109:K109"/>
    <mergeCell ref="L109:M109"/>
    <mergeCell ref="N106:O106"/>
    <mergeCell ref="N107:O107"/>
    <mergeCell ref="F106:G106"/>
    <mergeCell ref="H106:I106"/>
    <mergeCell ref="J106:K106"/>
    <mergeCell ref="L106:M106"/>
    <mergeCell ref="F107:G107"/>
    <mergeCell ref="H107:I107"/>
    <mergeCell ref="J107:K107"/>
    <mergeCell ref="L107:M107"/>
    <mergeCell ref="R103:S103"/>
    <mergeCell ref="P105:Q105"/>
    <mergeCell ref="L99:M99"/>
    <mergeCell ref="R99:S99"/>
    <mergeCell ref="R102:S102"/>
    <mergeCell ref="N105:O105"/>
    <mergeCell ref="D99:E99"/>
    <mergeCell ref="F99:G99"/>
    <mergeCell ref="H99:I99"/>
    <mergeCell ref="J99:K99"/>
    <mergeCell ref="D98:F98"/>
    <mergeCell ref="G98:I98"/>
    <mergeCell ref="J98:M98"/>
    <mergeCell ref="P98:S98"/>
    <mergeCell ref="N94:O94"/>
    <mergeCell ref="L95:M95"/>
    <mergeCell ref="N95:O95"/>
    <mergeCell ref="F94:G94"/>
    <mergeCell ref="H94:I94"/>
    <mergeCell ref="J94:K94"/>
    <mergeCell ref="L94:M94"/>
    <mergeCell ref="F95:G95"/>
    <mergeCell ref="H95:I95"/>
    <mergeCell ref="J95:K95"/>
    <mergeCell ref="N92:O92"/>
    <mergeCell ref="N93:O93"/>
    <mergeCell ref="F92:G92"/>
    <mergeCell ref="H92:I92"/>
    <mergeCell ref="J92:K92"/>
    <mergeCell ref="L92:M92"/>
    <mergeCell ref="F93:G93"/>
    <mergeCell ref="H93:I93"/>
    <mergeCell ref="J93:K93"/>
    <mergeCell ref="L93:M93"/>
    <mergeCell ref="N90:O90"/>
    <mergeCell ref="N91:O91"/>
    <mergeCell ref="F90:G90"/>
    <mergeCell ref="H90:I90"/>
    <mergeCell ref="J90:K90"/>
    <mergeCell ref="L90:M90"/>
    <mergeCell ref="F91:G91"/>
    <mergeCell ref="H91:I91"/>
    <mergeCell ref="J91:K91"/>
    <mergeCell ref="L91:M91"/>
    <mergeCell ref="D83:E83"/>
    <mergeCell ref="F83:G83"/>
    <mergeCell ref="H83:I83"/>
    <mergeCell ref="J83:K83"/>
    <mergeCell ref="D82:F82"/>
    <mergeCell ref="G82:I82"/>
    <mergeCell ref="J82:M82"/>
    <mergeCell ref="P82:S82"/>
    <mergeCell ref="N78:O78"/>
    <mergeCell ref="L79:M79"/>
    <mergeCell ref="N79:O79"/>
    <mergeCell ref="F78:G78"/>
    <mergeCell ref="H78:I78"/>
    <mergeCell ref="J78:K78"/>
    <mergeCell ref="L78:M78"/>
    <mergeCell ref="N76:O76"/>
    <mergeCell ref="N77:O77"/>
    <mergeCell ref="F76:G76"/>
    <mergeCell ref="H76:I76"/>
    <mergeCell ref="J76:K76"/>
    <mergeCell ref="L76:M76"/>
    <mergeCell ref="F77:G77"/>
    <mergeCell ref="H77:I77"/>
    <mergeCell ref="J77:K77"/>
    <mergeCell ref="L77:M77"/>
    <mergeCell ref="N74:O74"/>
    <mergeCell ref="N75:O75"/>
    <mergeCell ref="F74:G74"/>
    <mergeCell ref="H74:I74"/>
    <mergeCell ref="J74:K74"/>
    <mergeCell ref="L74:M74"/>
    <mergeCell ref="F75:G75"/>
    <mergeCell ref="H75:I75"/>
    <mergeCell ref="J75:K75"/>
    <mergeCell ref="L75:M75"/>
    <mergeCell ref="D67:E67"/>
    <mergeCell ref="F67:G67"/>
    <mergeCell ref="H67:I67"/>
    <mergeCell ref="J67:K67"/>
    <mergeCell ref="D66:F66"/>
    <mergeCell ref="G66:I66"/>
    <mergeCell ref="J66:M66"/>
    <mergeCell ref="P66:S66"/>
    <mergeCell ref="N62:O62"/>
    <mergeCell ref="L63:M63"/>
    <mergeCell ref="N63:O63"/>
    <mergeCell ref="F62:G62"/>
    <mergeCell ref="H62:I62"/>
    <mergeCell ref="J62:K62"/>
    <mergeCell ref="L62:M62"/>
    <mergeCell ref="N60:O60"/>
    <mergeCell ref="N61:O61"/>
    <mergeCell ref="F60:G60"/>
    <mergeCell ref="H60:I60"/>
    <mergeCell ref="J60:K60"/>
    <mergeCell ref="L60:M60"/>
    <mergeCell ref="F61:G61"/>
    <mergeCell ref="H61:I61"/>
    <mergeCell ref="J61:K61"/>
    <mergeCell ref="L61:M61"/>
    <mergeCell ref="N58:O58"/>
    <mergeCell ref="N59:O59"/>
    <mergeCell ref="F58:G58"/>
    <mergeCell ref="H58:I58"/>
    <mergeCell ref="J58:K58"/>
    <mergeCell ref="L58:M58"/>
    <mergeCell ref="F59:G59"/>
    <mergeCell ref="H59:I59"/>
    <mergeCell ref="J59:K59"/>
    <mergeCell ref="L59:M59"/>
    <mergeCell ref="D51:E51"/>
    <mergeCell ref="F51:G51"/>
    <mergeCell ref="H51:I51"/>
    <mergeCell ref="J51:K51"/>
    <mergeCell ref="D50:F50"/>
    <mergeCell ref="G50:I50"/>
    <mergeCell ref="J50:M50"/>
    <mergeCell ref="P50:S50"/>
    <mergeCell ref="N46:O46"/>
    <mergeCell ref="L47:M47"/>
    <mergeCell ref="N47:O47"/>
    <mergeCell ref="F46:G46"/>
    <mergeCell ref="H46:I46"/>
    <mergeCell ref="J46:K46"/>
    <mergeCell ref="L46:M46"/>
    <mergeCell ref="N44:O44"/>
    <mergeCell ref="N45:O45"/>
    <mergeCell ref="F44:G44"/>
    <mergeCell ref="H44:I44"/>
    <mergeCell ref="J44:K44"/>
    <mergeCell ref="L44:M44"/>
    <mergeCell ref="F45:G45"/>
    <mergeCell ref="H45:I45"/>
    <mergeCell ref="J45:K45"/>
    <mergeCell ref="L45:M45"/>
    <mergeCell ref="N42:O42"/>
    <mergeCell ref="N43:O43"/>
    <mergeCell ref="F42:G42"/>
    <mergeCell ref="H42:I42"/>
    <mergeCell ref="J42:K42"/>
    <mergeCell ref="L42:M42"/>
    <mergeCell ref="F43:G43"/>
    <mergeCell ref="H43:I43"/>
    <mergeCell ref="J43:K43"/>
    <mergeCell ref="L43:M43"/>
    <mergeCell ref="D35:E35"/>
    <mergeCell ref="F35:G35"/>
    <mergeCell ref="H35:I35"/>
    <mergeCell ref="J35:K35"/>
    <mergeCell ref="D34:F34"/>
    <mergeCell ref="G34:I34"/>
    <mergeCell ref="J34:M34"/>
    <mergeCell ref="P34:S34"/>
    <mergeCell ref="N30:O30"/>
    <mergeCell ref="L31:M31"/>
    <mergeCell ref="N31:O31"/>
    <mergeCell ref="F30:G30"/>
    <mergeCell ref="H30:I30"/>
    <mergeCell ref="J30:K30"/>
    <mergeCell ref="L30:M30"/>
    <mergeCell ref="N28:O28"/>
    <mergeCell ref="N29:O29"/>
    <mergeCell ref="F28:G28"/>
    <mergeCell ref="H28:I28"/>
    <mergeCell ref="J28:K28"/>
    <mergeCell ref="L28:M28"/>
    <mergeCell ref="F29:G29"/>
    <mergeCell ref="N26:O26"/>
    <mergeCell ref="N27:O27"/>
    <mergeCell ref="F26:G26"/>
    <mergeCell ref="H26:I26"/>
    <mergeCell ref="J26:K26"/>
    <mergeCell ref="L26:M26"/>
    <mergeCell ref="F27:G27"/>
    <mergeCell ref="D19:E19"/>
    <mergeCell ref="F19:G19"/>
    <mergeCell ref="H19:I19"/>
    <mergeCell ref="J19:K19"/>
    <mergeCell ref="D18:F18"/>
    <mergeCell ref="G18:I18"/>
    <mergeCell ref="J18:M18"/>
    <mergeCell ref="P18:S18"/>
    <mergeCell ref="N14:O14"/>
    <mergeCell ref="L15:M15"/>
    <mergeCell ref="N15:O15"/>
    <mergeCell ref="F14:G14"/>
    <mergeCell ref="H14:I14"/>
    <mergeCell ref="J14:K14"/>
    <mergeCell ref="L14:M14"/>
    <mergeCell ref="N13:O13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  <mergeCell ref="H10:I10"/>
    <mergeCell ref="J10:K10"/>
    <mergeCell ref="L10:M10"/>
    <mergeCell ref="F9:G9"/>
    <mergeCell ref="H9:I9"/>
    <mergeCell ref="J9:K9"/>
    <mergeCell ref="L9:M9"/>
    <mergeCell ref="L3:M3"/>
    <mergeCell ref="R3:S3"/>
    <mergeCell ref="J3:K3"/>
    <mergeCell ref="J17:M17"/>
    <mergeCell ref="R7:S7"/>
    <mergeCell ref="N9:O9"/>
    <mergeCell ref="P9:Q9"/>
    <mergeCell ref="N10:O10"/>
    <mergeCell ref="N11:O11"/>
    <mergeCell ref="N12:O12"/>
    <mergeCell ref="T163:U163"/>
    <mergeCell ref="F169:G169"/>
    <mergeCell ref="H169:I169"/>
    <mergeCell ref="J169:K169"/>
    <mergeCell ref="L169:M169"/>
    <mergeCell ref="N169:O169"/>
    <mergeCell ref="P169:Q169"/>
    <mergeCell ref="R164:S164"/>
    <mergeCell ref="P177:S177"/>
    <mergeCell ref="D178:F178"/>
    <mergeCell ref="G178:I178"/>
    <mergeCell ref="J178:M178"/>
    <mergeCell ref="P178:S178"/>
    <mergeCell ref="J177:M177"/>
    <mergeCell ref="D179:E179"/>
    <mergeCell ref="R179:S179"/>
    <mergeCell ref="T179:U179"/>
    <mergeCell ref="R180:S180"/>
    <mergeCell ref="H179:I179"/>
    <mergeCell ref="J179:K179"/>
    <mergeCell ref="L179:M179"/>
    <mergeCell ref="F185:G185"/>
    <mergeCell ref="H185:I185"/>
    <mergeCell ref="J185:K185"/>
    <mergeCell ref="L185:M185"/>
    <mergeCell ref="R181:S181"/>
    <mergeCell ref="R182:S182"/>
    <mergeCell ref="R183:S183"/>
    <mergeCell ref="N185:O185"/>
    <mergeCell ref="P185:Q185"/>
    <mergeCell ref="N186:O186"/>
    <mergeCell ref="F187:G187"/>
    <mergeCell ref="H187:I187"/>
    <mergeCell ref="J187:K187"/>
    <mergeCell ref="L187:M187"/>
    <mergeCell ref="N187:O187"/>
    <mergeCell ref="F186:G186"/>
    <mergeCell ref="H186:I186"/>
    <mergeCell ref="J186:K186"/>
    <mergeCell ref="L186:M186"/>
    <mergeCell ref="N188:O188"/>
    <mergeCell ref="F189:G189"/>
    <mergeCell ref="H189:I189"/>
    <mergeCell ref="J189:K189"/>
    <mergeCell ref="L189:M189"/>
    <mergeCell ref="N189:O189"/>
    <mergeCell ref="F188:G188"/>
    <mergeCell ref="H188:I188"/>
    <mergeCell ref="J188:K188"/>
    <mergeCell ref="L188:M188"/>
    <mergeCell ref="T227:U227"/>
    <mergeCell ref="N190:O190"/>
    <mergeCell ref="F190:G190"/>
    <mergeCell ref="H190:I190"/>
    <mergeCell ref="J190:K190"/>
    <mergeCell ref="L190:M190"/>
    <mergeCell ref="N191:O191"/>
    <mergeCell ref="F191:G191"/>
    <mergeCell ref="H191:I191"/>
    <mergeCell ref="J191:K19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J40"/>
  <sheetViews>
    <sheetView showGridLines="0" zoomScale="75" zoomScaleNormal="75" workbookViewId="0" topLeftCell="A17">
      <selection activeCell="J10" sqref="J10"/>
    </sheetView>
  </sheetViews>
  <sheetFormatPr defaultColWidth="8.88671875" defaultRowHeight="19.5" customHeight="1"/>
  <cols>
    <col min="1" max="1" width="4.3359375" style="93" customWidth="1"/>
    <col min="2" max="2" width="3.21484375" style="111" customWidth="1"/>
    <col min="3" max="3" width="23.21484375" style="93" customWidth="1"/>
    <col min="4" max="4" width="10.5546875" style="93" customWidth="1"/>
    <col min="5" max="8" width="15.21484375" style="111" customWidth="1"/>
    <col min="9" max="16384" width="7.4453125" style="93" customWidth="1"/>
  </cols>
  <sheetData>
    <row r="1" spans="2:8" ht="19.5" customHeight="1">
      <c r="B1" s="94"/>
      <c r="C1" s="95" t="s">
        <v>64</v>
      </c>
      <c r="D1" s="427" t="s">
        <v>69</v>
      </c>
      <c r="E1" s="428"/>
      <c r="F1" s="94"/>
      <c r="G1" s="94"/>
      <c r="H1" s="94"/>
    </row>
    <row r="2" spans="2:9" ht="19.5" customHeight="1">
      <c r="B2" s="96"/>
      <c r="C2" s="97" t="s">
        <v>3</v>
      </c>
      <c r="D2" s="429" t="s">
        <v>68</v>
      </c>
      <c r="E2" s="430"/>
      <c r="F2" s="98"/>
      <c r="G2" s="98"/>
      <c r="H2" s="98"/>
      <c r="I2" s="99"/>
    </row>
    <row r="3" spans="2:9" ht="19.5" customHeight="1">
      <c r="B3" s="96"/>
      <c r="C3" s="97" t="s">
        <v>65</v>
      </c>
      <c r="D3" s="431">
        <v>39761</v>
      </c>
      <c r="E3" s="432"/>
      <c r="F3" s="100"/>
      <c r="G3" s="100"/>
      <c r="H3" s="100"/>
      <c r="I3" s="99"/>
    </row>
    <row r="4" spans="2:9" ht="24.75" customHeight="1" thickBot="1">
      <c r="B4" s="101"/>
      <c r="C4" s="102"/>
      <c r="D4" s="102"/>
      <c r="E4" s="103"/>
      <c r="F4" s="103"/>
      <c r="G4" s="103"/>
      <c r="H4" s="103"/>
      <c r="I4" s="104"/>
    </row>
    <row r="5" spans="1:10" ht="24.75" customHeight="1">
      <c r="A5" s="105"/>
      <c r="B5" s="106" t="s">
        <v>66</v>
      </c>
      <c r="C5" s="107" t="s">
        <v>230</v>
      </c>
      <c r="D5" s="108" t="s">
        <v>2</v>
      </c>
      <c r="E5" s="109"/>
      <c r="F5" s="109"/>
      <c r="G5" s="109"/>
      <c r="H5" s="109"/>
      <c r="I5" s="110"/>
      <c r="J5" s="111"/>
    </row>
    <row r="6" spans="1:10" ht="24.75" customHeight="1" thickBot="1">
      <c r="A6" s="105"/>
      <c r="B6" s="112"/>
      <c r="C6" s="113"/>
      <c r="D6" s="114"/>
      <c r="E6" s="130"/>
      <c r="F6" s="134" t="s">
        <v>304</v>
      </c>
      <c r="G6" s="109"/>
      <c r="H6" s="109"/>
      <c r="I6" s="110"/>
      <c r="J6" s="111"/>
    </row>
    <row r="7" spans="1:10" ht="24.75" customHeight="1">
      <c r="A7" s="105"/>
      <c r="B7" s="116" t="s">
        <v>177</v>
      </c>
      <c r="C7" s="117" t="s">
        <v>257</v>
      </c>
      <c r="D7" s="118" t="s">
        <v>37</v>
      </c>
      <c r="E7" s="131" t="s">
        <v>304</v>
      </c>
      <c r="F7" s="132" t="s">
        <v>330</v>
      </c>
      <c r="G7" s="120"/>
      <c r="H7" s="109"/>
      <c r="I7" s="110"/>
      <c r="J7" s="111"/>
    </row>
    <row r="8" spans="1:10" ht="24.75" customHeight="1" thickBot="1">
      <c r="A8" s="105"/>
      <c r="B8" s="121" t="s">
        <v>286</v>
      </c>
      <c r="C8" s="122" t="s">
        <v>251</v>
      </c>
      <c r="D8" s="123" t="s">
        <v>88</v>
      </c>
      <c r="E8" s="129" t="s">
        <v>305</v>
      </c>
      <c r="F8" s="132"/>
      <c r="G8" s="115" t="s">
        <v>306</v>
      </c>
      <c r="H8" s="109"/>
      <c r="I8" s="110"/>
      <c r="J8" s="111"/>
    </row>
    <row r="9" spans="1:10" ht="24.75" customHeight="1">
      <c r="A9" s="105"/>
      <c r="B9" s="106" t="s">
        <v>287</v>
      </c>
      <c r="C9" s="107" t="s">
        <v>261</v>
      </c>
      <c r="D9" s="108" t="s">
        <v>1</v>
      </c>
      <c r="E9" s="129" t="s">
        <v>306</v>
      </c>
      <c r="F9" s="132"/>
      <c r="G9" s="132" t="s">
        <v>331</v>
      </c>
      <c r="H9" s="109"/>
      <c r="I9" s="110"/>
      <c r="J9" s="111"/>
    </row>
    <row r="10" spans="1:10" ht="24.75" customHeight="1" thickBot="1">
      <c r="A10" s="105"/>
      <c r="B10" s="112" t="s">
        <v>168</v>
      </c>
      <c r="C10" s="113" t="s">
        <v>238</v>
      </c>
      <c r="D10" s="114" t="s">
        <v>1</v>
      </c>
      <c r="E10" s="130" t="s">
        <v>307</v>
      </c>
      <c r="F10" s="133" t="s">
        <v>306</v>
      </c>
      <c r="G10" s="119"/>
      <c r="H10" s="109"/>
      <c r="I10" s="110"/>
      <c r="J10" s="111"/>
    </row>
    <row r="11" spans="1:10" ht="24.75" customHeight="1">
      <c r="A11" s="105"/>
      <c r="B11" s="116"/>
      <c r="C11" s="117"/>
      <c r="D11" s="118"/>
      <c r="E11" s="131"/>
      <c r="F11" s="129" t="s">
        <v>329</v>
      </c>
      <c r="G11" s="119"/>
      <c r="H11" s="109"/>
      <c r="I11" s="110"/>
      <c r="J11" s="111"/>
    </row>
    <row r="12" spans="1:10" ht="24.75" customHeight="1" thickBot="1">
      <c r="A12" s="105"/>
      <c r="B12" s="121" t="s">
        <v>169</v>
      </c>
      <c r="C12" s="122" t="s">
        <v>247</v>
      </c>
      <c r="D12" s="123" t="s">
        <v>54</v>
      </c>
      <c r="E12" s="129"/>
      <c r="F12" s="129"/>
      <c r="G12" s="119"/>
      <c r="H12" s="115" t="s">
        <v>308</v>
      </c>
      <c r="I12" s="110"/>
      <c r="J12" s="111"/>
    </row>
    <row r="13" spans="1:10" ht="24.75" customHeight="1" thickBot="1">
      <c r="A13" s="125"/>
      <c r="B13" s="126"/>
      <c r="C13" s="127"/>
      <c r="D13" s="127"/>
      <c r="E13" s="129"/>
      <c r="F13" s="129"/>
      <c r="G13" s="119"/>
      <c r="H13" s="144" t="s">
        <v>337</v>
      </c>
      <c r="I13" s="110"/>
      <c r="J13" s="111"/>
    </row>
    <row r="14" spans="1:10" ht="24.75" customHeight="1">
      <c r="A14" s="105"/>
      <c r="B14" s="106" t="s">
        <v>176</v>
      </c>
      <c r="C14" s="107" t="s">
        <v>265</v>
      </c>
      <c r="D14" s="108" t="s">
        <v>94</v>
      </c>
      <c r="E14" s="129"/>
      <c r="F14" s="129"/>
      <c r="G14" s="119"/>
      <c r="H14" s="119"/>
      <c r="I14" s="110"/>
      <c r="J14" s="111"/>
    </row>
    <row r="15" spans="1:10" ht="24.75" customHeight="1" thickBot="1">
      <c r="A15" s="105"/>
      <c r="B15" s="112"/>
      <c r="C15" s="113"/>
      <c r="D15" s="114"/>
      <c r="E15" s="130"/>
      <c r="F15" s="134" t="s">
        <v>308</v>
      </c>
      <c r="G15" s="119"/>
      <c r="H15" s="119"/>
      <c r="I15" s="110"/>
      <c r="J15" s="111"/>
    </row>
    <row r="16" spans="1:10" ht="24.75" customHeight="1">
      <c r="A16" s="105"/>
      <c r="B16" s="116" t="s">
        <v>288</v>
      </c>
      <c r="C16" s="117" t="s">
        <v>241</v>
      </c>
      <c r="D16" s="118" t="s">
        <v>88</v>
      </c>
      <c r="E16" s="131" t="s">
        <v>308</v>
      </c>
      <c r="F16" s="132" t="s">
        <v>328</v>
      </c>
      <c r="G16" s="119"/>
      <c r="H16" s="119"/>
      <c r="I16" s="110"/>
      <c r="J16" s="111"/>
    </row>
    <row r="17" spans="1:10" ht="24.75" customHeight="1" thickBot="1">
      <c r="A17" s="105"/>
      <c r="B17" s="121" t="s">
        <v>289</v>
      </c>
      <c r="C17" s="122" t="s">
        <v>298</v>
      </c>
      <c r="D17" s="123" t="s">
        <v>2</v>
      </c>
      <c r="E17" s="129" t="s">
        <v>309</v>
      </c>
      <c r="F17" s="132"/>
      <c r="G17" s="124" t="s">
        <v>308</v>
      </c>
      <c r="H17" s="119"/>
      <c r="I17" s="110"/>
      <c r="J17" s="111"/>
    </row>
    <row r="18" spans="1:10" ht="24.75" customHeight="1">
      <c r="A18" s="105"/>
      <c r="B18" s="106" t="s">
        <v>290</v>
      </c>
      <c r="C18" s="107" t="s">
        <v>299</v>
      </c>
      <c r="D18" s="108" t="s">
        <v>37</v>
      </c>
      <c r="E18" s="129" t="s">
        <v>310</v>
      </c>
      <c r="F18" s="132"/>
      <c r="G18" s="143" t="s">
        <v>332</v>
      </c>
      <c r="H18" s="119"/>
      <c r="I18" s="110"/>
      <c r="J18" s="111"/>
    </row>
    <row r="19" spans="1:10" ht="24.75" customHeight="1" thickBot="1">
      <c r="A19" s="105"/>
      <c r="B19" s="112" t="s">
        <v>291</v>
      </c>
      <c r="C19" s="113" t="s">
        <v>263</v>
      </c>
      <c r="D19" s="114" t="s">
        <v>54</v>
      </c>
      <c r="E19" s="130" t="s">
        <v>311</v>
      </c>
      <c r="F19" s="133" t="s">
        <v>310</v>
      </c>
      <c r="G19" s="120"/>
      <c r="H19" s="119"/>
      <c r="I19" s="110"/>
      <c r="J19" s="111"/>
    </row>
    <row r="20" spans="1:10" ht="24.75" customHeight="1">
      <c r="A20" s="105"/>
      <c r="B20" s="116"/>
      <c r="C20" s="117"/>
      <c r="D20" s="118"/>
      <c r="E20" s="131"/>
      <c r="F20" s="129" t="s">
        <v>327</v>
      </c>
      <c r="G20" s="120"/>
      <c r="H20" s="119"/>
      <c r="I20" s="110"/>
      <c r="J20" s="111"/>
    </row>
    <row r="21" spans="1:10" ht="24.75" customHeight="1" thickBot="1">
      <c r="A21" s="105"/>
      <c r="B21" s="121" t="s">
        <v>173</v>
      </c>
      <c r="C21" s="122" t="s">
        <v>258</v>
      </c>
      <c r="D21" s="123" t="s">
        <v>37</v>
      </c>
      <c r="E21" s="129"/>
      <c r="F21" s="129"/>
      <c r="G21" s="120"/>
      <c r="H21" s="115" t="s">
        <v>320</v>
      </c>
      <c r="I21" s="135"/>
      <c r="J21" s="111"/>
    </row>
    <row r="22" spans="1:10" ht="24.75" customHeight="1" thickBot="1">
      <c r="A22" s="125"/>
      <c r="B22" s="136"/>
      <c r="C22" s="136"/>
      <c r="D22" s="136"/>
      <c r="E22" s="140"/>
      <c r="F22" s="129"/>
      <c r="G22" s="120"/>
      <c r="H22" s="132" t="s">
        <v>336</v>
      </c>
      <c r="I22" s="110"/>
      <c r="J22" s="111"/>
    </row>
    <row r="23" spans="1:10" ht="24.75" customHeight="1">
      <c r="A23" s="105"/>
      <c r="B23" s="106" t="s">
        <v>172</v>
      </c>
      <c r="C23" s="107" t="s">
        <v>264</v>
      </c>
      <c r="D23" s="108" t="s">
        <v>54</v>
      </c>
      <c r="E23" s="129"/>
      <c r="F23" s="129"/>
      <c r="G23" s="109"/>
      <c r="H23" s="119"/>
      <c r="I23" s="110"/>
      <c r="J23" s="111"/>
    </row>
    <row r="24" spans="1:10" ht="24.75" customHeight="1" thickBot="1">
      <c r="A24" s="105"/>
      <c r="B24" s="112"/>
      <c r="C24" s="113"/>
      <c r="D24" s="114"/>
      <c r="E24" s="130"/>
      <c r="F24" s="134" t="s">
        <v>325</v>
      </c>
      <c r="G24" s="109"/>
      <c r="H24" s="119"/>
      <c r="I24" s="110"/>
      <c r="J24" s="111"/>
    </row>
    <row r="25" spans="1:10" ht="24.75" customHeight="1">
      <c r="A25" s="105"/>
      <c r="B25" s="116" t="s">
        <v>171</v>
      </c>
      <c r="C25" s="117" t="s">
        <v>300</v>
      </c>
      <c r="D25" s="118" t="s">
        <v>99</v>
      </c>
      <c r="E25" s="131" t="s">
        <v>312</v>
      </c>
      <c r="F25" s="132" t="s">
        <v>326</v>
      </c>
      <c r="G25" s="120"/>
      <c r="H25" s="119"/>
      <c r="I25" s="110"/>
      <c r="J25" s="111"/>
    </row>
    <row r="26" spans="1:10" ht="24.75" customHeight="1" thickBot="1">
      <c r="A26" s="105"/>
      <c r="B26" s="121" t="s">
        <v>175</v>
      </c>
      <c r="C26" s="122" t="s">
        <v>301</v>
      </c>
      <c r="D26" s="123" t="s">
        <v>102</v>
      </c>
      <c r="E26" s="129" t="s">
        <v>313</v>
      </c>
      <c r="F26" s="132"/>
      <c r="G26" s="115" t="s">
        <v>314</v>
      </c>
      <c r="H26" s="119"/>
      <c r="I26" s="110"/>
      <c r="J26" s="111"/>
    </row>
    <row r="27" spans="1:10" ht="24.75" customHeight="1">
      <c r="A27" s="105"/>
      <c r="B27" s="106" t="s">
        <v>292</v>
      </c>
      <c r="C27" s="107" t="s">
        <v>244</v>
      </c>
      <c r="D27" s="108" t="s">
        <v>39</v>
      </c>
      <c r="E27" s="129" t="s">
        <v>314</v>
      </c>
      <c r="F27" s="132"/>
      <c r="G27" s="132" t="s">
        <v>333</v>
      </c>
      <c r="H27" s="119"/>
      <c r="I27" s="110"/>
      <c r="J27" s="111"/>
    </row>
    <row r="28" spans="1:10" ht="24.75" customHeight="1" thickBot="1">
      <c r="A28" s="105"/>
      <c r="B28" s="112" t="s">
        <v>170</v>
      </c>
      <c r="C28" s="113" t="s">
        <v>248</v>
      </c>
      <c r="D28" s="114" t="s">
        <v>54</v>
      </c>
      <c r="E28" s="130" t="s">
        <v>315</v>
      </c>
      <c r="F28" s="133" t="s">
        <v>314</v>
      </c>
      <c r="G28" s="119"/>
      <c r="H28" s="119"/>
      <c r="I28" s="110"/>
      <c r="J28" s="111"/>
    </row>
    <row r="29" spans="1:10" ht="24.75" customHeight="1">
      <c r="A29" s="105"/>
      <c r="B29" s="116"/>
      <c r="C29" s="117"/>
      <c r="D29" s="118"/>
      <c r="E29" s="131"/>
      <c r="F29" s="129" t="s">
        <v>324</v>
      </c>
      <c r="G29" s="119"/>
      <c r="H29" s="119"/>
      <c r="I29" s="110"/>
      <c r="J29" s="111"/>
    </row>
    <row r="30" spans="1:10" ht="24.75" customHeight="1" thickBot="1">
      <c r="A30" s="105"/>
      <c r="B30" s="121" t="s">
        <v>293</v>
      </c>
      <c r="C30" s="122" t="s">
        <v>232</v>
      </c>
      <c r="D30" s="123" t="s">
        <v>2</v>
      </c>
      <c r="E30" s="129"/>
      <c r="F30" s="129"/>
      <c r="G30" s="119"/>
      <c r="H30" s="124" t="s">
        <v>320</v>
      </c>
      <c r="I30" s="110"/>
      <c r="J30" s="111"/>
    </row>
    <row r="31" spans="1:10" ht="24.75" customHeight="1" thickBot="1">
      <c r="A31" s="125"/>
      <c r="B31" s="101"/>
      <c r="C31" s="127"/>
      <c r="D31" s="127"/>
      <c r="E31" s="129"/>
      <c r="F31" s="129"/>
      <c r="G31" s="119"/>
      <c r="H31" s="143" t="s">
        <v>335</v>
      </c>
      <c r="I31" s="110"/>
      <c r="J31" s="111"/>
    </row>
    <row r="32" spans="1:10" ht="24.75" customHeight="1">
      <c r="A32" s="105"/>
      <c r="B32" s="106" t="s">
        <v>294</v>
      </c>
      <c r="C32" s="107" t="s">
        <v>254</v>
      </c>
      <c r="D32" s="108" t="s">
        <v>56</v>
      </c>
      <c r="E32" s="129"/>
      <c r="F32" s="129"/>
      <c r="G32" s="119"/>
      <c r="H32" s="120"/>
      <c r="I32" s="110"/>
      <c r="J32" s="111"/>
    </row>
    <row r="33" spans="1:10" ht="24.75" customHeight="1" thickBot="1">
      <c r="A33" s="105"/>
      <c r="B33" s="112"/>
      <c r="C33" s="113"/>
      <c r="D33" s="114"/>
      <c r="E33" s="130"/>
      <c r="F33" s="134" t="s">
        <v>322</v>
      </c>
      <c r="G33" s="119"/>
      <c r="H33" s="120"/>
      <c r="I33" s="110"/>
      <c r="J33" s="111"/>
    </row>
    <row r="34" spans="1:10" ht="24.75" customHeight="1">
      <c r="A34" s="105"/>
      <c r="B34" s="116" t="s">
        <v>295</v>
      </c>
      <c r="C34" s="117" t="s">
        <v>249</v>
      </c>
      <c r="D34" s="118" t="s">
        <v>54</v>
      </c>
      <c r="E34" s="131" t="s">
        <v>316</v>
      </c>
      <c r="F34" s="132" t="s">
        <v>323</v>
      </c>
      <c r="G34" s="119"/>
      <c r="H34" s="120"/>
      <c r="I34" s="110"/>
      <c r="J34" s="111"/>
    </row>
    <row r="35" spans="1:10" ht="24.75" customHeight="1" thickBot="1">
      <c r="A35" s="105"/>
      <c r="B35" s="121" t="s">
        <v>296</v>
      </c>
      <c r="C35" s="122" t="s">
        <v>302</v>
      </c>
      <c r="D35" s="123" t="s">
        <v>2</v>
      </c>
      <c r="E35" s="129" t="s">
        <v>317</v>
      </c>
      <c r="F35" s="132"/>
      <c r="G35" s="124" t="s">
        <v>320</v>
      </c>
      <c r="H35" s="120"/>
      <c r="I35" s="110"/>
      <c r="J35" s="111"/>
    </row>
    <row r="36" spans="1:10" ht="24.75" customHeight="1">
      <c r="A36" s="105"/>
      <c r="B36" s="106" t="s">
        <v>174</v>
      </c>
      <c r="C36" s="107" t="s">
        <v>303</v>
      </c>
      <c r="D36" s="108" t="s">
        <v>88</v>
      </c>
      <c r="E36" s="129" t="s">
        <v>318</v>
      </c>
      <c r="F36" s="132"/>
      <c r="G36" s="143" t="s">
        <v>334</v>
      </c>
      <c r="H36" s="120"/>
      <c r="I36" s="110"/>
      <c r="J36" s="111"/>
    </row>
    <row r="37" spans="1:10" ht="24.75" customHeight="1" thickBot="1">
      <c r="A37" s="105"/>
      <c r="B37" s="112" t="s">
        <v>297</v>
      </c>
      <c r="C37" s="113" t="s">
        <v>276</v>
      </c>
      <c r="D37" s="114" t="s">
        <v>39</v>
      </c>
      <c r="E37" s="130" t="s">
        <v>319</v>
      </c>
      <c r="F37" s="133" t="s">
        <v>320</v>
      </c>
      <c r="G37" s="120"/>
      <c r="H37" s="120"/>
      <c r="I37" s="110"/>
      <c r="J37" s="111"/>
    </row>
    <row r="38" spans="1:10" ht="24.75" customHeight="1">
      <c r="A38" s="105"/>
      <c r="B38" s="116"/>
      <c r="C38" s="117"/>
      <c r="D38" s="118"/>
      <c r="E38" s="141"/>
      <c r="F38" s="129" t="s">
        <v>321</v>
      </c>
      <c r="G38" s="120"/>
      <c r="H38" s="120"/>
      <c r="I38" s="110"/>
      <c r="J38" s="111"/>
    </row>
    <row r="39" spans="1:10" ht="24.75" customHeight="1" thickBot="1">
      <c r="A39" s="105"/>
      <c r="B39" s="121" t="s">
        <v>67</v>
      </c>
      <c r="C39" s="122" t="s">
        <v>234</v>
      </c>
      <c r="D39" s="123" t="s">
        <v>37</v>
      </c>
      <c r="E39" s="142"/>
      <c r="F39" s="142"/>
      <c r="G39" s="137"/>
      <c r="H39" s="137"/>
      <c r="I39" s="110"/>
      <c r="J39" s="111"/>
    </row>
    <row r="40" spans="2:10" ht="24.75" customHeight="1">
      <c r="B40" s="96"/>
      <c r="C40" s="138"/>
      <c r="D40" s="138"/>
      <c r="E40" s="139"/>
      <c r="F40" s="139"/>
      <c r="G40" s="139"/>
      <c r="H40" s="139"/>
      <c r="I40" s="110"/>
      <c r="J40" s="111"/>
    </row>
  </sheetData>
  <sheetProtection/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6"/>
  <dimension ref="A1:AT120"/>
  <sheetViews>
    <sheetView zoomScale="75" zoomScaleNormal="75" workbookViewId="0" topLeftCell="A1">
      <selection activeCell="R55" sqref="R55:S55"/>
    </sheetView>
  </sheetViews>
  <sheetFormatPr defaultColWidth="8.88671875" defaultRowHeight="15"/>
  <cols>
    <col min="1" max="1" width="2.77734375" style="0" customWidth="1"/>
    <col min="2" max="2" width="12.6640625" style="0" customWidth="1"/>
    <col min="3" max="3" width="7.5546875" style="0" customWidth="1"/>
    <col min="4" max="4" width="2.4453125" style="0" customWidth="1"/>
    <col min="5" max="14" width="2.99609375" style="0" customWidth="1"/>
    <col min="15" max="15" width="3.3359375" style="0" customWidth="1"/>
    <col min="16" max="16" width="2.4453125" style="0" customWidth="1"/>
    <col min="17" max="17" width="1.99609375" style="0" customWidth="1"/>
    <col min="18" max="18" width="5.4453125" style="0" customWidth="1"/>
    <col min="19" max="19" width="3.77734375" style="0" customWidth="1"/>
    <col min="20" max="24" width="3.10546875" style="0" customWidth="1"/>
    <col min="25" max="26" width="2.77734375" style="0" customWidth="1"/>
    <col min="27" max="27" width="9.10546875" style="0" customWidth="1"/>
    <col min="28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6.5" thickTop="1">
      <c r="A1" s="147"/>
      <c r="B1" s="217" t="s">
        <v>69</v>
      </c>
      <c r="C1" s="217"/>
      <c r="D1" s="146"/>
      <c r="E1" s="146"/>
      <c r="F1" s="148"/>
      <c r="G1" s="146"/>
      <c r="H1" s="149" t="s">
        <v>3</v>
      </c>
      <c r="I1" s="150"/>
      <c r="J1" s="384" t="s">
        <v>63</v>
      </c>
      <c r="K1" s="385"/>
      <c r="L1" s="385"/>
      <c r="M1" s="386"/>
      <c r="N1" s="151" t="s">
        <v>4</v>
      </c>
      <c r="O1" s="152"/>
      <c r="P1" s="347" t="s">
        <v>40</v>
      </c>
      <c r="Q1" s="373"/>
      <c r="R1" s="373"/>
      <c r="S1" s="374"/>
      <c r="AS1" s="2"/>
      <c r="AT1" s="1"/>
    </row>
    <row r="2" spans="1:46" ht="16.5" thickBot="1">
      <c r="A2" s="153"/>
      <c r="B2" s="218" t="s">
        <v>39</v>
      </c>
      <c r="C2" s="219" t="s">
        <v>5</v>
      </c>
      <c r="D2" s="375">
        <v>1</v>
      </c>
      <c r="E2" s="376"/>
      <c r="F2" s="377"/>
      <c r="G2" s="378" t="s">
        <v>6</v>
      </c>
      <c r="H2" s="376"/>
      <c r="I2" s="376"/>
      <c r="J2" s="379">
        <v>39760</v>
      </c>
      <c r="K2" s="379"/>
      <c r="L2" s="379"/>
      <c r="M2" s="380"/>
      <c r="N2" s="156" t="s">
        <v>7</v>
      </c>
      <c r="O2" s="157"/>
      <c r="P2" s="381">
        <v>0.59375</v>
      </c>
      <c r="Q2" s="382"/>
      <c r="R2" s="382"/>
      <c r="S2" s="383"/>
      <c r="AS2" s="2"/>
      <c r="AT2" s="1"/>
    </row>
    <row r="3" spans="1:46" ht="15.75" thickTop="1">
      <c r="A3" s="158"/>
      <c r="B3" s="159" t="s">
        <v>9</v>
      </c>
      <c r="C3" s="160" t="s">
        <v>0</v>
      </c>
      <c r="D3" s="369" t="s">
        <v>10</v>
      </c>
      <c r="E3" s="370"/>
      <c r="F3" s="369" t="s">
        <v>11</v>
      </c>
      <c r="G3" s="370"/>
      <c r="H3" s="369" t="s">
        <v>12</v>
      </c>
      <c r="I3" s="370"/>
      <c r="J3" s="369" t="s">
        <v>13</v>
      </c>
      <c r="K3" s="370"/>
      <c r="L3" s="369"/>
      <c r="M3" s="370"/>
      <c r="N3" s="161" t="s">
        <v>14</v>
      </c>
      <c r="O3" s="162" t="s">
        <v>15</v>
      </c>
      <c r="P3" s="163" t="s">
        <v>16</v>
      </c>
      <c r="Q3" s="164"/>
      <c r="R3" s="371" t="s">
        <v>17</v>
      </c>
      <c r="S3" s="372"/>
      <c r="T3" s="348" t="s">
        <v>18</v>
      </c>
      <c r="U3" s="349"/>
      <c r="V3" s="25" t="s">
        <v>19</v>
      </c>
      <c r="AA3" s="88"/>
      <c r="AS3" s="2"/>
      <c r="AT3" s="1"/>
    </row>
    <row r="4" spans="1:46" ht="15.75">
      <c r="A4" s="165">
        <v>47</v>
      </c>
      <c r="B4" s="166" t="s">
        <v>72</v>
      </c>
      <c r="C4" s="167" t="s">
        <v>37</v>
      </c>
      <c r="D4" s="168"/>
      <c r="E4" s="169"/>
      <c r="F4" s="170">
        <f>+P14</f>
        <v>3</v>
      </c>
      <c r="G4" s="171">
        <f>+Q14</f>
        <v>0</v>
      </c>
      <c r="H4" s="170">
        <f>P10</f>
        <v>3</v>
      </c>
      <c r="I4" s="171">
        <f>Q10</f>
        <v>0</v>
      </c>
      <c r="J4" s="170">
        <f>P12</f>
      </c>
      <c r="K4" s="171">
        <f>Q12</f>
      </c>
      <c r="L4" s="170"/>
      <c r="M4" s="171"/>
      <c r="N4" s="172">
        <f>IF(SUM(D4:M4)=0,"",COUNTIF(E4:E7,"3"))</f>
        <v>2</v>
      </c>
      <c r="O4" s="173">
        <f>IF(SUM(E4:N4)=0,"",COUNTIF(D4:D7,"3"))</f>
        <v>0</v>
      </c>
      <c r="P4" s="174">
        <f>IF(SUM(D4:M4)=0,"",SUM(E4:E7))</f>
        <v>6</v>
      </c>
      <c r="Q4" s="175">
        <f>IF(SUM(D4:M4)=0,"",SUM(D4:D7))</f>
        <v>0</v>
      </c>
      <c r="R4" s="362">
        <v>1</v>
      </c>
      <c r="S4" s="363"/>
      <c r="T4" s="35" t="e">
        <f>+T10+T12+T14</f>
        <v>#REF!</v>
      </c>
      <c r="U4" s="35" t="e">
        <f>+U10+U12+U14</f>
        <v>#REF!</v>
      </c>
      <c r="V4" s="36" t="e">
        <f>+T4-U4</f>
        <v>#REF!</v>
      </c>
      <c r="AA4" s="88"/>
      <c r="AS4" s="2"/>
      <c r="AT4" s="1"/>
    </row>
    <row r="5" spans="1:46" ht="15.75">
      <c r="A5" s="176"/>
      <c r="B5" s="166" t="s">
        <v>134</v>
      </c>
      <c r="C5" s="167" t="s">
        <v>94</v>
      </c>
      <c r="D5" s="177">
        <f>+Q14</f>
        <v>0</v>
      </c>
      <c r="E5" s="178">
        <f>+P14</f>
        <v>3</v>
      </c>
      <c r="F5" s="179"/>
      <c r="G5" s="180"/>
      <c r="H5" s="177">
        <f>P13</f>
        <v>3</v>
      </c>
      <c r="I5" s="178">
        <f>Q13</f>
        <v>2</v>
      </c>
      <c r="J5" s="177">
        <f>P11</f>
      </c>
      <c r="K5" s="178">
        <f>Q11</f>
      </c>
      <c r="L5" s="177"/>
      <c r="M5" s="178"/>
      <c r="N5" s="172">
        <f>IF(SUM(D5:M5)=0,"",COUNTIF(G4:G7,"3"))</f>
        <v>1</v>
      </c>
      <c r="O5" s="173">
        <f>IF(SUM(E5:N5)=0,"",COUNTIF(F4:F7,"3"))</f>
        <v>1</v>
      </c>
      <c r="P5" s="174">
        <f>IF(SUM(D5:M5)=0,"",SUM(G4:G7))</f>
        <v>3</v>
      </c>
      <c r="Q5" s="175">
        <f>IF(SUM(D5:M5)=0,"",SUM(F4:F7))</f>
        <v>5</v>
      </c>
      <c r="R5" s="362">
        <v>2</v>
      </c>
      <c r="S5" s="363"/>
      <c r="T5" s="35" t="e">
        <f>+T11+T13+U14</f>
        <v>#REF!</v>
      </c>
      <c r="U5" s="35" t="e">
        <f>+U11+U13+T14</f>
        <v>#REF!</v>
      </c>
      <c r="V5" s="36" t="e">
        <f>+T5-U5</f>
        <v>#REF!</v>
      </c>
      <c r="AA5" s="88"/>
      <c r="AS5" s="2"/>
      <c r="AT5" s="1"/>
    </row>
    <row r="6" spans="1:45" ht="15.75">
      <c r="A6" s="176"/>
      <c r="B6" s="166" t="s">
        <v>160</v>
      </c>
      <c r="C6" s="167" t="s">
        <v>1</v>
      </c>
      <c r="D6" s="177">
        <f>+Q10</f>
        <v>0</v>
      </c>
      <c r="E6" s="178">
        <f>+P10</f>
        <v>3</v>
      </c>
      <c r="F6" s="177">
        <f>Q13</f>
        <v>2</v>
      </c>
      <c r="G6" s="178">
        <f>P13</f>
        <v>3</v>
      </c>
      <c r="H6" s="179"/>
      <c r="I6" s="180"/>
      <c r="J6" s="177">
        <f>P15</f>
      </c>
      <c r="K6" s="178">
        <f>Q15</f>
      </c>
      <c r="L6" s="177"/>
      <c r="M6" s="178"/>
      <c r="N6" s="172">
        <f>IF(SUM(D6:M6)=0,"",COUNTIF(I4:I7,"3"))</f>
        <v>0</v>
      </c>
      <c r="O6" s="173">
        <f>IF(SUM(E6:N6)=0,"",COUNTIF(H4:H7,"3"))</f>
        <v>2</v>
      </c>
      <c r="P6" s="174">
        <f>IF(SUM(D6:M6)=0,"",SUM(I4:I7))</f>
        <v>2</v>
      </c>
      <c r="Q6" s="175">
        <f>IF(SUM(D6:M6)=0,"",SUM(H4:H7))</f>
        <v>6</v>
      </c>
      <c r="R6" s="362">
        <v>3</v>
      </c>
      <c r="S6" s="363"/>
      <c r="T6" s="35" t="e">
        <f>+U10+U13+T15</f>
        <v>#REF!</v>
      </c>
      <c r="U6" s="35" t="e">
        <f>+T10+T13+U15</f>
        <v>#REF!</v>
      </c>
      <c r="V6" s="36" t="e">
        <f>+T6-U6</f>
        <v>#REF!</v>
      </c>
      <c r="AA6" s="88"/>
      <c r="AS6" s="2"/>
    </row>
    <row r="7" spans="1:45" ht="16.5" thickBot="1">
      <c r="A7" s="176"/>
      <c r="B7" s="181"/>
      <c r="C7" s="167"/>
      <c r="D7" s="177">
        <f>Q12</f>
      </c>
      <c r="E7" s="178">
        <f>P12</f>
      </c>
      <c r="F7" s="177">
        <f>Q11</f>
      </c>
      <c r="G7" s="178">
        <f>P11</f>
      </c>
      <c r="H7" s="177">
        <f>Q15</f>
      </c>
      <c r="I7" s="178">
        <f>P15</f>
      </c>
      <c r="J7" s="179"/>
      <c r="K7" s="180"/>
      <c r="L7" s="177"/>
      <c r="M7" s="178"/>
      <c r="N7" s="172">
        <f>IF(SUM(D7:M7)=0,"",COUNTIF(K4:K7,"3"))</f>
      </c>
      <c r="O7" s="173">
        <f>IF(SUM(E7:N7)=0,"",COUNTIF(J4:J7,"3"))</f>
      </c>
      <c r="P7" s="174">
        <f>IF(SUM(D7:M8)=0,"",SUM(K4:K7))</f>
      </c>
      <c r="Q7" s="175">
        <f>IF(SUM(D7:M7)=0,"",SUM(J4:J7))</f>
      </c>
      <c r="R7" s="362"/>
      <c r="S7" s="363"/>
      <c r="T7" s="35" t="e">
        <f>+U11+U12+U15</f>
        <v>#REF!</v>
      </c>
      <c r="U7" s="35" t="e">
        <f>+T11+T12+T15</f>
        <v>#REF!</v>
      </c>
      <c r="V7" s="36" t="e">
        <f>+T7-U7</f>
        <v>#REF!</v>
      </c>
      <c r="AA7" s="88"/>
      <c r="AS7" s="2"/>
    </row>
    <row r="8" spans="1:45" ht="15.75" thickTop="1">
      <c r="A8" s="182"/>
      <c r="B8" s="183" t="s">
        <v>36</v>
      </c>
      <c r="C8" s="184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187"/>
      <c r="T8" s="47"/>
      <c r="U8" s="48" t="s">
        <v>22</v>
      </c>
      <c r="V8" s="49" t="e">
        <f>SUM(V4:V7)</f>
        <v>#REF!</v>
      </c>
      <c r="W8" s="48" t="e">
        <f>IF(V8=0,"OK","Virhe")</f>
        <v>#REF!</v>
      </c>
      <c r="X8" s="50"/>
      <c r="AS8" s="2"/>
    </row>
    <row r="9" spans="1:45" ht="15.75" thickBot="1">
      <c r="A9" s="188"/>
      <c r="B9" s="189" t="s">
        <v>23</v>
      </c>
      <c r="C9" s="190"/>
      <c r="D9" s="191"/>
      <c r="E9" s="192"/>
      <c r="F9" s="368" t="s">
        <v>24</v>
      </c>
      <c r="G9" s="365"/>
      <c r="H9" s="364" t="s">
        <v>25</v>
      </c>
      <c r="I9" s="365"/>
      <c r="J9" s="364" t="s">
        <v>26</v>
      </c>
      <c r="K9" s="365"/>
      <c r="L9" s="364" t="s">
        <v>27</v>
      </c>
      <c r="M9" s="365"/>
      <c r="N9" s="364" t="s">
        <v>28</v>
      </c>
      <c r="O9" s="365"/>
      <c r="P9" s="366" t="s">
        <v>29</v>
      </c>
      <c r="Q9" s="367"/>
      <c r="R9" s="215"/>
      <c r="S9" s="193"/>
      <c r="T9" s="54" t="s">
        <v>18</v>
      </c>
      <c r="U9" s="55"/>
      <c r="V9" s="25" t="s">
        <v>19</v>
      </c>
      <c r="AS9" s="2"/>
    </row>
    <row r="10" spans="1:45" ht="15.75">
      <c r="A10" s="194" t="s">
        <v>30</v>
      </c>
      <c r="B10" s="195" t="str">
        <f>IF(B4&gt;"",B4,"")</f>
        <v>Flemming/ Härmälä</v>
      </c>
      <c r="C10" s="195" t="str">
        <f>IF(B6&gt;"",B6,"")</f>
        <v>Tiittala/ Bäckman</v>
      </c>
      <c r="D10" s="196"/>
      <c r="E10" s="197"/>
      <c r="F10" s="360">
        <v>7</v>
      </c>
      <c r="G10" s="361"/>
      <c r="H10" s="357">
        <v>4</v>
      </c>
      <c r="I10" s="358"/>
      <c r="J10" s="357">
        <v>5</v>
      </c>
      <c r="K10" s="358"/>
      <c r="L10" s="357"/>
      <c r="M10" s="358"/>
      <c r="N10" s="359"/>
      <c r="O10" s="358"/>
      <c r="P10" s="198">
        <f aca="true" t="shared" si="0" ref="P10:P15">IF(COUNT(F10:N10)=0,"",COUNTIF(F10:N10,"&gt;=0"))</f>
        <v>3</v>
      </c>
      <c r="Q10" s="199">
        <f aca="true" t="shared" si="1" ref="Q10:Q15">IF(COUNT(F10:N10)=0,"",(IF(LEFT(F10,1)="-",1,0)+IF(LEFT(H10,1)="-",1,0)+IF(LEFT(J10,1)="-",1,0)+IF(LEFT(L10,1)="-",1,0)+IF(LEFT(N10,1)="-",1,0)))</f>
        <v>0</v>
      </c>
      <c r="R10" s="220"/>
      <c r="S10" s="201"/>
      <c r="T10" s="61" t="e">
        <f>+#REF!+#REF!+#REF!+#REF!+#REF!</f>
        <v>#REF!</v>
      </c>
      <c r="U10" s="62" t="e">
        <f>+#REF!+#REF!+#REF!+#REF!+#REF!</f>
        <v>#REF!</v>
      </c>
      <c r="V10" s="63" t="e">
        <f aca="true" t="shared" si="2" ref="V10:V15">+T10-U10</f>
        <v>#REF!</v>
      </c>
      <c r="AS10" s="17"/>
    </row>
    <row r="11" spans="1:45" ht="15.75">
      <c r="A11" s="194" t="s">
        <v>31</v>
      </c>
      <c r="B11" s="195"/>
      <c r="C11" s="195">
        <f>IF(B7&gt;"",B7,"")</f>
      </c>
      <c r="D11" s="202"/>
      <c r="E11" s="197"/>
      <c r="F11" s="350"/>
      <c r="G11" s="351"/>
      <c r="H11" s="350"/>
      <c r="I11" s="351"/>
      <c r="J11" s="350"/>
      <c r="K11" s="351"/>
      <c r="L11" s="350"/>
      <c r="M11" s="351"/>
      <c r="N11" s="350"/>
      <c r="O11" s="351"/>
      <c r="P11" s="198">
        <f t="shared" si="0"/>
      </c>
      <c r="Q11" s="199">
        <f t="shared" si="1"/>
      </c>
      <c r="R11" s="215"/>
      <c r="S11" s="204"/>
      <c r="T11" s="61" t="e">
        <f>+#REF!+#REF!+#REF!+#REF!+#REF!</f>
        <v>#REF!</v>
      </c>
      <c r="U11" s="62" t="e">
        <f>+#REF!+#REF!+#REF!+#REF!+#REF!</f>
        <v>#REF!</v>
      </c>
      <c r="V11" s="63" t="e">
        <f t="shared" si="2"/>
        <v>#REF!</v>
      </c>
      <c r="AS11" s="17"/>
    </row>
    <row r="12" spans="1:45" ht="16.5" thickBot="1">
      <c r="A12" s="194" t="s">
        <v>32</v>
      </c>
      <c r="B12" s="205"/>
      <c r="C12" s="205">
        <f>IF(B7&gt;"",B7,"")</f>
      </c>
      <c r="D12" s="191"/>
      <c r="E12" s="206"/>
      <c r="F12" s="355"/>
      <c r="G12" s="356"/>
      <c r="H12" s="355"/>
      <c r="I12" s="356"/>
      <c r="J12" s="355"/>
      <c r="K12" s="356"/>
      <c r="L12" s="355"/>
      <c r="M12" s="356"/>
      <c r="N12" s="355"/>
      <c r="O12" s="356"/>
      <c r="P12" s="198">
        <f t="shared" si="0"/>
      </c>
      <c r="Q12" s="199">
        <f t="shared" si="1"/>
      </c>
      <c r="R12" s="215"/>
      <c r="S12" s="204"/>
      <c r="T12" s="61" t="e">
        <f>+#REF!+#REF!+#REF!+#REF!+#REF!</f>
        <v>#REF!</v>
      </c>
      <c r="U12" s="62" t="e">
        <f>+#REF!+#REF!+#REF!+#REF!+#REF!</f>
        <v>#REF!</v>
      </c>
      <c r="V12" s="63" t="e">
        <f t="shared" si="2"/>
        <v>#REF!</v>
      </c>
      <c r="AS12" s="17"/>
    </row>
    <row r="13" spans="1:22" ht="15.75">
      <c r="A13" s="194" t="s">
        <v>33</v>
      </c>
      <c r="B13" s="195" t="str">
        <f>IF(B5&gt;"",B5,"")</f>
        <v>Rauvola/ Julin</v>
      </c>
      <c r="C13" s="195" t="str">
        <f>IF(B6&gt;"",B6,"")</f>
        <v>Tiittala/ Bäckman</v>
      </c>
      <c r="D13" s="196"/>
      <c r="E13" s="197"/>
      <c r="F13" s="357">
        <v>4</v>
      </c>
      <c r="G13" s="358"/>
      <c r="H13" s="357">
        <v>-7</v>
      </c>
      <c r="I13" s="358"/>
      <c r="J13" s="357">
        <v>7</v>
      </c>
      <c r="K13" s="358"/>
      <c r="L13" s="357">
        <v>-7</v>
      </c>
      <c r="M13" s="358"/>
      <c r="N13" s="357">
        <v>9</v>
      </c>
      <c r="O13" s="358"/>
      <c r="P13" s="198">
        <f t="shared" si="0"/>
        <v>3</v>
      </c>
      <c r="Q13" s="199">
        <f t="shared" si="1"/>
        <v>2</v>
      </c>
      <c r="R13" s="220"/>
      <c r="S13" s="204"/>
      <c r="T13" s="61" t="e">
        <f>+#REF!+#REF!+#REF!+#REF!+#REF!</f>
        <v>#REF!</v>
      </c>
      <c r="U13" s="62" t="e">
        <f>+#REF!+#REF!+#REF!+#REF!+#REF!</f>
        <v>#REF!</v>
      </c>
      <c r="V13" s="63" t="e">
        <f t="shared" si="2"/>
        <v>#REF!</v>
      </c>
    </row>
    <row r="14" spans="1:22" ht="15.75">
      <c r="A14" s="194" t="s">
        <v>34</v>
      </c>
      <c r="B14" s="195" t="str">
        <f>IF(B4&gt;"",B4,"")</f>
        <v>Flemming/ Härmälä</v>
      </c>
      <c r="C14" s="195" t="str">
        <f>IF(B5&gt;"",B5,"")</f>
        <v>Rauvola/ Julin</v>
      </c>
      <c r="D14" s="202"/>
      <c r="E14" s="197"/>
      <c r="F14" s="350">
        <v>7</v>
      </c>
      <c r="G14" s="351"/>
      <c r="H14" s="350">
        <v>3</v>
      </c>
      <c r="I14" s="351"/>
      <c r="J14" s="352">
        <v>3</v>
      </c>
      <c r="K14" s="351"/>
      <c r="L14" s="350"/>
      <c r="M14" s="351"/>
      <c r="N14" s="350"/>
      <c r="O14" s="351"/>
      <c r="P14" s="198">
        <f t="shared" si="0"/>
        <v>3</v>
      </c>
      <c r="Q14" s="199">
        <f t="shared" si="1"/>
        <v>0</v>
      </c>
      <c r="R14" s="220"/>
      <c r="S14" s="204"/>
      <c r="T14" s="61" t="e">
        <f>+#REF!+#REF!+#REF!+#REF!+#REF!</f>
        <v>#REF!</v>
      </c>
      <c r="U14" s="62" t="e">
        <f>+#REF!+#REF!+#REF!+#REF!+#REF!</f>
        <v>#REF!</v>
      </c>
      <c r="V14" s="63" t="e">
        <f t="shared" si="2"/>
        <v>#REF!</v>
      </c>
    </row>
    <row r="15" spans="1:22" ht="16.5" thickBot="1">
      <c r="A15" s="66" t="s">
        <v>35</v>
      </c>
      <c r="B15" s="84"/>
      <c r="C15" s="84">
        <f>IF(B7&gt;"",B7,"")</f>
      </c>
      <c r="D15" s="75"/>
      <c r="E15" s="67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68">
        <f t="shared" si="0"/>
      </c>
      <c r="Q15" s="69">
        <f t="shared" si="1"/>
      </c>
      <c r="R15" s="70"/>
      <c r="S15" s="16"/>
      <c r="T15" s="61" t="e">
        <f>+#REF!+#REF!+#REF!+#REF!+#REF!</f>
        <v>#REF!</v>
      </c>
      <c r="U15" s="62" t="e">
        <f>+#REF!+#REF!+#REF!+#REF!+#REF!</f>
        <v>#REF!</v>
      </c>
      <c r="V15" s="63" t="e">
        <f t="shared" si="2"/>
        <v>#REF!</v>
      </c>
    </row>
    <row r="16" spans="2:3" ht="16.5" thickBot="1" thickTop="1">
      <c r="B16" s="85"/>
      <c r="C16" s="85"/>
    </row>
    <row r="17" spans="1:21" ht="16.5" thickTop="1">
      <c r="A17" s="147"/>
      <c r="B17" s="217" t="s">
        <v>69</v>
      </c>
      <c r="C17" s="215"/>
      <c r="D17" s="217"/>
      <c r="E17" s="146"/>
      <c r="F17" s="146"/>
      <c r="G17" s="148"/>
      <c r="H17" s="146"/>
      <c r="I17" s="149" t="s">
        <v>3</v>
      </c>
      <c r="J17" s="150"/>
      <c r="K17" s="384" t="s">
        <v>63</v>
      </c>
      <c r="L17" s="385"/>
      <c r="M17" s="385"/>
      <c r="N17" s="386"/>
      <c r="O17" s="151" t="s">
        <v>4</v>
      </c>
      <c r="P17" s="152"/>
      <c r="Q17" s="347" t="s">
        <v>41</v>
      </c>
      <c r="R17" s="373"/>
      <c r="S17" s="373"/>
      <c r="T17" s="374"/>
      <c r="U17" s="215"/>
    </row>
    <row r="18" spans="1:21" ht="16.5" thickBot="1">
      <c r="A18" s="153"/>
      <c r="B18" s="218" t="s">
        <v>39</v>
      </c>
      <c r="C18" s="215"/>
      <c r="D18" s="219" t="s">
        <v>5</v>
      </c>
      <c r="E18" s="375">
        <v>2</v>
      </c>
      <c r="F18" s="376"/>
      <c r="G18" s="377"/>
      <c r="H18" s="378" t="s">
        <v>6</v>
      </c>
      <c r="I18" s="376"/>
      <c r="J18" s="376"/>
      <c r="K18" s="379">
        <v>39760</v>
      </c>
      <c r="L18" s="379"/>
      <c r="M18" s="379"/>
      <c r="N18" s="380"/>
      <c r="O18" s="156" t="s">
        <v>7</v>
      </c>
      <c r="P18" s="157"/>
      <c r="Q18" s="381">
        <v>0.59375</v>
      </c>
      <c r="R18" s="382"/>
      <c r="S18" s="382"/>
      <c r="T18" s="383"/>
      <c r="U18" s="215"/>
    </row>
    <row r="19" spans="1:22" ht="15.75" thickTop="1">
      <c r="A19" s="158"/>
      <c r="B19" s="159" t="s">
        <v>9</v>
      </c>
      <c r="C19" s="160" t="s">
        <v>0</v>
      </c>
      <c r="D19" s="369" t="s">
        <v>10</v>
      </c>
      <c r="E19" s="370"/>
      <c r="F19" s="369" t="s">
        <v>11</v>
      </c>
      <c r="G19" s="370"/>
      <c r="H19" s="369" t="s">
        <v>12</v>
      </c>
      <c r="I19" s="370"/>
      <c r="J19" s="369" t="s">
        <v>13</v>
      </c>
      <c r="K19" s="370"/>
      <c r="L19" s="369"/>
      <c r="M19" s="370"/>
      <c r="N19" s="161" t="s">
        <v>14</v>
      </c>
      <c r="O19" s="162" t="s">
        <v>15</v>
      </c>
      <c r="P19" s="163" t="s">
        <v>16</v>
      </c>
      <c r="Q19" s="164"/>
      <c r="R19" s="371" t="s">
        <v>17</v>
      </c>
      <c r="S19" s="372"/>
      <c r="T19" s="433" t="s">
        <v>18</v>
      </c>
      <c r="U19" s="434"/>
      <c r="V19" s="25" t="s">
        <v>19</v>
      </c>
    </row>
    <row r="20" spans="1:22" ht="15.75">
      <c r="A20" s="165">
        <v>51</v>
      </c>
      <c r="B20" s="166" t="s">
        <v>151</v>
      </c>
      <c r="C20" s="167" t="s">
        <v>2</v>
      </c>
      <c r="D20" s="168"/>
      <c r="E20" s="169"/>
      <c r="F20" s="170">
        <f>+P30</f>
        <v>3</v>
      </c>
      <c r="G20" s="171">
        <f>+Q30</f>
        <v>0</v>
      </c>
      <c r="H20" s="170">
        <f>P26</f>
        <v>3</v>
      </c>
      <c r="I20" s="171">
        <f>Q26</f>
        <v>2</v>
      </c>
      <c r="J20" s="170">
        <f>P28</f>
      </c>
      <c r="K20" s="171">
        <f>Q28</f>
      </c>
      <c r="L20" s="170"/>
      <c r="M20" s="171"/>
      <c r="N20" s="172">
        <f>IF(SUM(D20:M20)=0,"",COUNTIF(E20:E23,"3"))</f>
        <v>2</v>
      </c>
      <c r="O20" s="173">
        <f>IF(SUM(E20:N20)=0,"",COUNTIF(D20:D23,"3"))</f>
        <v>0</v>
      </c>
      <c r="P20" s="174">
        <f>IF(SUM(D20:M20)=0,"",SUM(E20:E23))</f>
        <v>6</v>
      </c>
      <c r="Q20" s="175">
        <f>IF(SUM(D20:M20)=0,"",SUM(D20:D23))</f>
        <v>2</v>
      </c>
      <c r="R20" s="362">
        <v>1</v>
      </c>
      <c r="S20" s="363"/>
      <c r="T20" s="221" t="e">
        <f>+T26+T28+T30</f>
        <v>#REF!</v>
      </c>
      <c r="U20" s="221" t="e">
        <f>+U26+U28+U30</f>
        <v>#REF!</v>
      </c>
      <c r="V20" s="36" t="e">
        <f>+T20-U20</f>
        <v>#REF!</v>
      </c>
    </row>
    <row r="21" spans="1:22" ht="15.75">
      <c r="A21" s="176"/>
      <c r="B21" s="166" t="s">
        <v>141</v>
      </c>
      <c r="C21" s="167" t="s">
        <v>142</v>
      </c>
      <c r="D21" s="177">
        <f>+Q30</f>
        <v>0</v>
      </c>
      <c r="E21" s="178">
        <f>+P30</f>
        <v>3</v>
      </c>
      <c r="F21" s="179"/>
      <c r="G21" s="180"/>
      <c r="H21" s="177">
        <f>P29</f>
        <v>0</v>
      </c>
      <c r="I21" s="178">
        <f>Q29</f>
        <v>3</v>
      </c>
      <c r="J21" s="177">
        <f>P27</f>
      </c>
      <c r="K21" s="178">
        <f>Q27</f>
      </c>
      <c r="L21" s="177"/>
      <c r="M21" s="178"/>
      <c r="N21" s="172">
        <f>IF(SUM(D21:M21)=0,"",COUNTIF(G20:G23,"3"))</f>
        <v>0</v>
      </c>
      <c r="O21" s="173">
        <f>IF(SUM(E21:N21)=0,"",COUNTIF(F20:F23,"3"))</f>
        <v>2</v>
      </c>
      <c r="P21" s="174">
        <f>IF(SUM(D21:M21)=0,"",SUM(G20:G23))</f>
        <v>0</v>
      </c>
      <c r="Q21" s="175">
        <f>IF(SUM(D21:M21)=0,"",SUM(F20:F23))</f>
        <v>6</v>
      </c>
      <c r="R21" s="362">
        <v>3</v>
      </c>
      <c r="S21" s="363"/>
      <c r="T21" s="221" t="e">
        <f>+T27+T29+U30</f>
        <v>#REF!</v>
      </c>
      <c r="U21" s="221" t="e">
        <f>+U27+U29+T30</f>
        <v>#REF!</v>
      </c>
      <c r="V21" s="36" t="e">
        <f>+T21-U21</f>
        <v>#REF!</v>
      </c>
    </row>
    <row r="22" spans="1:22" ht="15.75">
      <c r="A22" s="176"/>
      <c r="B22" s="166" t="s">
        <v>145</v>
      </c>
      <c r="C22" s="167" t="s">
        <v>152</v>
      </c>
      <c r="D22" s="177">
        <f>+Q26</f>
        <v>2</v>
      </c>
      <c r="E22" s="178">
        <f>+P26</f>
        <v>3</v>
      </c>
      <c r="F22" s="177">
        <f>Q29</f>
        <v>3</v>
      </c>
      <c r="G22" s="178">
        <f>P29</f>
        <v>0</v>
      </c>
      <c r="H22" s="179"/>
      <c r="I22" s="180"/>
      <c r="J22" s="177">
        <f>P31</f>
      </c>
      <c r="K22" s="178">
        <f>Q31</f>
      </c>
      <c r="L22" s="177"/>
      <c r="M22" s="178"/>
      <c r="N22" s="172">
        <f>IF(SUM(D22:M22)=0,"",COUNTIF(I20:I23,"3"))</f>
        <v>1</v>
      </c>
      <c r="O22" s="173">
        <f>IF(SUM(E22:N22)=0,"",COUNTIF(H20:H23,"3"))</f>
        <v>1</v>
      </c>
      <c r="P22" s="174">
        <f>IF(SUM(D22:M22)=0,"",SUM(I20:I23))</f>
        <v>5</v>
      </c>
      <c r="Q22" s="175">
        <f>IF(SUM(D22:M22)=0,"",SUM(H20:H23))</f>
        <v>3</v>
      </c>
      <c r="R22" s="362">
        <v>2</v>
      </c>
      <c r="S22" s="363"/>
      <c r="T22" s="221" t="e">
        <f>+U26+U29+T31</f>
        <v>#REF!</v>
      </c>
      <c r="U22" s="221" t="e">
        <f>+T26+T29+U31</f>
        <v>#REF!</v>
      </c>
      <c r="V22" s="36" t="e">
        <f>+T22-U22</f>
        <v>#REF!</v>
      </c>
    </row>
    <row r="23" spans="1:22" ht="16.5" thickBot="1">
      <c r="A23" s="176"/>
      <c r="B23" s="181"/>
      <c r="C23" s="167"/>
      <c r="D23" s="177">
        <f>Q28</f>
      </c>
      <c r="E23" s="178">
        <f>P28</f>
      </c>
      <c r="F23" s="177">
        <f>Q27</f>
      </c>
      <c r="G23" s="178">
        <f>P27</f>
      </c>
      <c r="H23" s="177">
        <f>Q31</f>
      </c>
      <c r="I23" s="178">
        <f>P31</f>
      </c>
      <c r="J23" s="179"/>
      <c r="K23" s="180"/>
      <c r="L23" s="177"/>
      <c r="M23" s="178"/>
      <c r="N23" s="172">
        <f>IF(SUM(D23:M23)=0,"",COUNTIF(K20:K23,"3"))</f>
      </c>
      <c r="O23" s="173">
        <f>IF(SUM(E23:N23)=0,"",COUNTIF(J20:J23,"3"))</f>
      </c>
      <c r="P23" s="174">
        <f>IF(SUM(D23:M24)=0,"",SUM(K20:K23))</f>
      </c>
      <c r="Q23" s="175">
        <f>IF(SUM(D23:M23)=0,"",SUM(J20:J23))</f>
      </c>
      <c r="R23" s="362"/>
      <c r="S23" s="363"/>
      <c r="T23" s="221" t="e">
        <f>+U27+U28+U31</f>
        <v>#REF!</v>
      </c>
      <c r="U23" s="221" t="e">
        <f>+T27+T28+T31</f>
        <v>#REF!</v>
      </c>
      <c r="V23" s="36" t="e">
        <f>+T23-U23</f>
        <v>#REF!</v>
      </c>
    </row>
    <row r="24" spans="1:24" ht="15.75" thickTop="1">
      <c r="A24" s="182"/>
      <c r="B24" s="183" t="s">
        <v>36</v>
      </c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S24" s="187"/>
      <c r="T24" s="222"/>
      <c r="U24" s="223" t="s">
        <v>22</v>
      </c>
      <c r="V24" s="49" t="e">
        <f>SUM(V20:V23)</f>
        <v>#REF!</v>
      </c>
      <c r="W24" s="48" t="e">
        <f>IF(V24=0,"OK","Virhe")</f>
        <v>#REF!</v>
      </c>
      <c r="X24" s="50"/>
    </row>
    <row r="25" spans="1:22" ht="15.75" thickBot="1">
      <c r="A25" s="188"/>
      <c r="B25" s="189" t="s">
        <v>23</v>
      </c>
      <c r="C25" s="190"/>
      <c r="D25" s="191"/>
      <c r="E25" s="192"/>
      <c r="F25" s="368" t="s">
        <v>24</v>
      </c>
      <c r="G25" s="365"/>
      <c r="H25" s="364" t="s">
        <v>25</v>
      </c>
      <c r="I25" s="365"/>
      <c r="J25" s="364" t="s">
        <v>26</v>
      </c>
      <c r="K25" s="365"/>
      <c r="L25" s="364" t="s">
        <v>27</v>
      </c>
      <c r="M25" s="365"/>
      <c r="N25" s="364" t="s">
        <v>28</v>
      </c>
      <c r="O25" s="365"/>
      <c r="P25" s="366" t="s">
        <v>29</v>
      </c>
      <c r="Q25" s="367"/>
      <c r="R25" s="215"/>
      <c r="S25" s="193"/>
      <c r="T25" s="224" t="s">
        <v>18</v>
      </c>
      <c r="U25" s="225"/>
      <c r="V25" s="25" t="s">
        <v>19</v>
      </c>
    </row>
    <row r="26" spans="1:22" ht="15.75">
      <c r="A26" s="194" t="s">
        <v>30</v>
      </c>
      <c r="B26" s="195" t="str">
        <f>IF(B20&gt;"",B20,"")</f>
        <v>Muinonen/ Kivelä</v>
      </c>
      <c r="C26" s="195" t="str">
        <f>IF(B22&gt;"",B22,"")</f>
        <v>Makkonen/ Vyskubov</v>
      </c>
      <c r="D26" s="196"/>
      <c r="E26" s="197"/>
      <c r="F26" s="360">
        <v>-12</v>
      </c>
      <c r="G26" s="361"/>
      <c r="H26" s="357">
        <v>-8</v>
      </c>
      <c r="I26" s="358"/>
      <c r="J26" s="357">
        <v>7</v>
      </c>
      <c r="K26" s="358"/>
      <c r="L26" s="357">
        <v>8</v>
      </c>
      <c r="M26" s="358"/>
      <c r="N26" s="359">
        <v>8</v>
      </c>
      <c r="O26" s="358"/>
      <c r="P26" s="198">
        <f aca="true" t="shared" si="3" ref="P26:P31">IF(COUNT(F26:N26)=0,"",COUNTIF(F26:N26,"&gt;=0"))</f>
        <v>3</v>
      </c>
      <c r="Q26" s="199">
        <f aca="true" t="shared" si="4" ref="Q26:Q31">IF(COUNT(F26:N26)=0,"",(IF(LEFT(F26,1)="-",1,0)+IF(LEFT(H26,1)="-",1,0)+IF(LEFT(J26,1)="-",1,0)+IF(LEFT(L26,1)="-",1,0)+IF(LEFT(N26,1)="-",1,0)))</f>
        <v>2</v>
      </c>
      <c r="R26" s="220"/>
      <c r="S26" s="201"/>
      <c r="T26" s="226" t="e">
        <f>+#REF!+#REF!+#REF!+#REF!+#REF!</f>
        <v>#REF!</v>
      </c>
      <c r="U26" s="227" t="e">
        <f>+#REF!+#REF!+#REF!+#REF!+#REF!</f>
        <v>#REF!</v>
      </c>
      <c r="V26" s="63" t="e">
        <f aca="true" t="shared" si="5" ref="V26:V31">+T26-U26</f>
        <v>#REF!</v>
      </c>
    </row>
    <row r="27" spans="1:22" ht="15.75">
      <c r="A27" s="194" t="s">
        <v>31</v>
      </c>
      <c r="B27" s="195"/>
      <c r="C27" s="195">
        <f>IF(B23&gt;"",B23,"")</f>
      </c>
      <c r="D27" s="202"/>
      <c r="E27" s="197"/>
      <c r="F27" s="350"/>
      <c r="G27" s="351"/>
      <c r="H27" s="350"/>
      <c r="I27" s="351"/>
      <c r="J27" s="350"/>
      <c r="K27" s="351"/>
      <c r="L27" s="350"/>
      <c r="M27" s="351"/>
      <c r="N27" s="350"/>
      <c r="O27" s="351"/>
      <c r="P27" s="198">
        <f t="shared" si="3"/>
      </c>
      <c r="Q27" s="199">
        <f t="shared" si="4"/>
      </c>
      <c r="R27" s="215"/>
      <c r="S27" s="204"/>
      <c r="T27" s="226" t="e">
        <f>+#REF!+#REF!+#REF!+#REF!+#REF!</f>
        <v>#REF!</v>
      </c>
      <c r="U27" s="227" t="e">
        <f>+#REF!+#REF!+#REF!+#REF!+#REF!</f>
        <v>#REF!</v>
      </c>
      <c r="V27" s="63" t="e">
        <f t="shared" si="5"/>
        <v>#REF!</v>
      </c>
    </row>
    <row r="28" spans="1:22" ht="16.5" thickBot="1">
      <c r="A28" s="194" t="s">
        <v>32</v>
      </c>
      <c r="B28" s="205"/>
      <c r="C28" s="205">
        <f>IF(B23&gt;"",B23,"")</f>
      </c>
      <c r="D28" s="191"/>
      <c r="E28" s="206"/>
      <c r="F28" s="355"/>
      <c r="G28" s="356"/>
      <c r="H28" s="355"/>
      <c r="I28" s="356"/>
      <c r="J28" s="355"/>
      <c r="K28" s="356"/>
      <c r="L28" s="355"/>
      <c r="M28" s="356"/>
      <c r="N28" s="355"/>
      <c r="O28" s="356"/>
      <c r="P28" s="198">
        <f t="shared" si="3"/>
      </c>
      <c r="Q28" s="199">
        <f t="shared" si="4"/>
      </c>
      <c r="R28" s="215"/>
      <c r="S28" s="204"/>
      <c r="T28" s="226" t="e">
        <f>+#REF!+#REF!+#REF!+#REF!+#REF!</f>
        <v>#REF!</v>
      </c>
      <c r="U28" s="227" t="e">
        <f>+#REF!+#REF!+#REF!+#REF!+#REF!</f>
        <v>#REF!</v>
      </c>
      <c r="V28" s="63" t="e">
        <f t="shared" si="5"/>
        <v>#REF!</v>
      </c>
    </row>
    <row r="29" spans="1:22" ht="15.75">
      <c r="A29" s="194" t="s">
        <v>33</v>
      </c>
      <c r="B29" s="195" t="str">
        <f>IF(B21&gt;"",B21,"")</f>
        <v>Markkanen/ Pulkkinen</v>
      </c>
      <c r="C29" s="195" t="str">
        <f>IF(B22&gt;"",B22,"")</f>
        <v>Makkonen/ Vyskubov</v>
      </c>
      <c r="D29" s="196"/>
      <c r="E29" s="197"/>
      <c r="F29" s="357">
        <v>-10</v>
      </c>
      <c r="G29" s="358"/>
      <c r="H29" s="357">
        <v>-11</v>
      </c>
      <c r="I29" s="358"/>
      <c r="J29" s="357">
        <v>-6</v>
      </c>
      <c r="K29" s="358"/>
      <c r="L29" s="357"/>
      <c r="M29" s="358"/>
      <c r="N29" s="357"/>
      <c r="O29" s="358"/>
      <c r="P29" s="198">
        <f t="shared" si="3"/>
        <v>0</v>
      </c>
      <c r="Q29" s="199">
        <f t="shared" si="4"/>
        <v>3</v>
      </c>
      <c r="R29" s="220"/>
      <c r="S29" s="204"/>
      <c r="T29" s="226" t="e">
        <f>+#REF!+#REF!+#REF!+#REF!+#REF!</f>
        <v>#REF!</v>
      </c>
      <c r="U29" s="227" t="e">
        <f>+#REF!+#REF!+#REF!+#REF!+#REF!</f>
        <v>#REF!</v>
      </c>
      <c r="V29" s="63" t="e">
        <f t="shared" si="5"/>
        <v>#REF!</v>
      </c>
    </row>
    <row r="30" spans="1:22" ht="15.75">
      <c r="A30" s="194" t="s">
        <v>34</v>
      </c>
      <c r="B30" s="195" t="str">
        <f>IF(B20&gt;"",B20,"")</f>
        <v>Muinonen/ Kivelä</v>
      </c>
      <c r="C30" s="195" t="str">
        <f>IF(B21&gt;"",B21,"")</f>
        <v>Markkanen/ Pulkkinen</v>
      </c>
      <c r="D30" s="202"/>
      <c r="E30" s="197"/>
      <c r="F30" s="350">
        <v>9</v>
      </c>
      <c r="G30" s="351"/>
      <c r="H30" s="350">
        <v>6</v>
      </c>
      <c r="I30" s="351"/>
      <c r="J30" s="352">
        <v>8</v>
      </c>
      <c r="K30" s="351"/>
      <c r="L30" s="350"/>
      <c r="M30" s="351"/>
      <c r="N30" s="350"/>
      <c r="O30" s="351"/>
      <c r="P30" s="198">
        <f t="shared" si="3"/>
        <v>3</v>
      </c>
      <c r="Q30" s="199">
        <f t="shared" si="4"/>
        <v>0</v>
      </c>
      <c r="R30" s="220"/>
      <c r="S30" s="204"/>
      <c r="T30" s="226" t="e">
        <f>+#REF!+#REF!+#REF!+#REF!+#REF!</f>
        <v>#REF!</v>
      </c>
      <c r="U30" s="227" t="e">
        <f>+#REF!+#REF!+#REF!+#REF!+#REF!</f>
        <v>#REF!</v>
      </c>
      <c r="V30" s="63" t="e">
        <f t="shared" si="5"/>
        <v>#REF!</v>
      </c>
    </row>
    <row r="31" spans="1:22" ht="16.5" thickBot="1">
      <c r="A31" s="207" t="s">
        <v>35</v>
      </c>
      <c r="B31" s="208"/>
      <c r="C31" s="208">
        <f>IF(B23&gt;"",B23,"")</f>
      </c>
      <c r="D31" s="209"/>
      <c r="E31" s="210"/>
      <c r="F31" s="353"/>
      <c r="G31" s="354"/>
      <c r="H31" s="353"/>
      <c r="I31" s="354"/>
      <c r="J31" s="353"/>
      <c r="K31" s="354"/>
      <c r="L31" s="353"/>
      <c r="M31" s="354"/>
      <c r="N31" s="353"/>
      <c r="O31" s="354"/>
      <c r="P31" s="211">
        <f t="shared" si="3"/>
      </c>
      <c r="Q31" s="212">
        <f t="shared" si="4"/>
      </c>
      <c r="R31" s="228"/>
      <c r="S31" s="214"/>
      <c r="T31" s="226" t="e">
        <f>+#REF!+#REF!+#REF!+#REF!+#REF!</f>
        <v>#REF!</v>
      </c>
      <c r="U31" s="227" t="e">
        <f>+#REF!+#REF!+#REF!+#REF!+#REF!</f>
        <v>#REF!</v>
      </c>
      <c r="V31" s="63" t="e">
        <f t="shared" si="5"/>
        <v>#REF!</v>
      </c>
    </row>
    <row r="32" spans="2:3" ht="16.5" thickBot="1" thickTop="1">
      <c r="B32" s="85"/>
      <c r="C32" s="85"/>
    </row>
    <row r="33" spans="1:19" ht="16.5" thickTop="1">
      <c r="A33" s="147"/>
      <c r="B33" s="217" t="s">
        <v>69</v>
      </c>
      <c r="C33" s="217"/>
      <c r="D33" s="146"/>
      <c r="E33" s="146"/>
      <c r="F33" s="148"/>
      <c r="G33" s="146"/>
      <c r="H33" s="149" t="s">
        <v>3</v>
      </c>
      <c r="I33" s="150"/>
      <c r="J33" s="384" t="s">
        <v>63</v>
      </c>
      <c r="K33" s="385"/>
      <c r="L33" s="385"/>
      <c r="M33" s="386"/>
      <c r="N33" s="151" t="s">
        <v>4</v>
      </c>
      <c r="O33" s="152"/>
      <c r="P33" s="347" t="s">
        <v>42</v>
      </c>
      <c r="Q33" s="373"/>
      <c r="R33" s="373"/>
      <c r="S33" s="374"/>
    </row>
    <row r="34" spans="1:19" ht="16.5" thickBot="1">
      <c r="A34" s="153"/>
      <c r="B34" s="218" t="s">
        <v>39</v>
      </c>
      <c r="C34" s="219" t="s">
        <v>5</v>
      </c>
      <c r="D34" s="375">
        <v>3</v>
      </c>
      <c r="E34" s="376"/>
      <c r="F34" s="377"/>
      <c r="G34" s="378" t="s">
        <v>6</v>
      </c>
      <c r="H34" s="376"/>
      <c r="I34" s="376"/>
      <c r="J34" s="379">
        <v>39760</v>
      </c>
      <c r="K34" s="379"/>
      <c r="L34" s="379"/>
      <c r="M34" s="380"/>
      <c r="N34" s="156" t="s">
        <v>7</v>
      </c>
      <c r="O34" s="157"/>
      <c r="P34" s="381">
        <v>0.59375</v>
      </c>
      <c r="Q34" s="382"/>
      <c r="R34" s="382"/>
      <c r="S34" s="383"/>
    </row>
    <row r="35" spans="1:22" ht="15.75" thickTop="1">
      <c r="A35" s="158"/>
      <c r="B35" s="159" t="s">
        <v>9</v>
      </c>
      <c r="C35" s="160" t="s">
        <v>0</v>
      </c>
      <c r="D35" s="369" t="s">
        <v>10</v>
      </c>
      <c r="E35" s="370"/>
      <c r="F35" s="369" t="s">
        <v>11</v>
      </c>
      <c r="G35" s="370"/>
      <c r="H35" s="369" t="s">
        <v>12</v>
      </c>
      <c r="I35" s="370"/>
      <c r="J35" s="369" t="s">
        <v>13</v>
      </c>
      <c r="K35" s="370"/>
      <c r="L35" s="369"/>
      <c r="M35" s="370"/>
      <c r="N35" s="161" t="s">
        <v>14</v>
      </c>
      <c r="O35" s="162" t="s">
        <v>15</v>
      </c>
      <c r="P35" s="163" t="s">
        <v>16</v>
      </c>
      <c r="Q35" s="164"/>
      <c r="R35" s="371" t="s">
        <v>17</v>
      </c>
      <c r="S35" s="372"/>
      <c r="T35" s="348" t="s">
        <v>18</v>
      </c>
      <c r="U35" s="349"/>
      <c r="V35" s="25" t="s">
        <v>19</v>
      </c>
    </row>
    <row r="36" spans="1:22" ht="15.75">
      <c r="A36" s="165">
        <v>65</v>
      </c>
      <c r="B36" s="166" t="s">
        <v>73</v>
      </c>
      <c r="C36" s="167" t="s">
        <v>74</v>
      </c>
      <c r="D36" s="168"/>
      <c r="E36" s="169"/>
      <c r="F36" s="170">
        <f>+P46</f>
        <v>3</v>
      </c>
      <c r="G36" s="171">
        <f>+Q46</f>
        <v>0</v>
      </c>
      <c r="H36" s="170">
        <f>P42</f>
        <v>3</v>
      </c>
      <c r="I36" s="171">
        <f>Q42</f>
        <v>2</v>
      </c>
      <c r="J36" s="170">
        <f>P44</f>
      </c>
      <c r="K36" s="171">
        <f>Q44</f>
      </c>
      <c r="L36" s="170"/>
      <c r="M36" s="171"/>
      <c r="N36" s="172">
        <f>IF(SUM(D36:M36)=0,"",COUNTIF(E36:E39,"3"))</f>
        <v>2</v>
      </c>
      <c r="O36" s="173">
        <f>IF(SUM(E36:N36)=0,"",COUNTIF(D36:D39,"3"))</f>
        <v>0</v>
      </c>
      <c r="P36" s="174">
        <f>IF(SUM(D36:M36)=0,"",SUM(E36:E39))</f>
        <v>6</v>
      </c>
      <c r="Q36" s="175">
        <f>IF(SUM(D36:M36)=0,"",SUM(D36:D39))</f>
        <v>2</v>
      </c>
      <c r="R36" s="362">
        <v>1</v>
      </c>
      <c r="S36" s="363"/>
      <c r="T36" s="35" t="e">
        <f>+T42+T44+T46</f>
        <v>#REF!</v>
      </c>
      <c r="U36" s="35" t="e">
        <f>+U42+U44+U46</f>
        <v>#REF!</v>
      </c>
      <c r="V36" s="36" t="e">
        <f>+T36-U36</f>
        <v>#REF!</v>
      </c>
    </row>
    <row r="37" spans="1:22" ht="15.75">
      <c r="A37" s="176"/>
      <c r="B37" s="166" t="s">
        <v>153</v>
      </c>
      <c r="C37" s="167" t="s">
        <v>135</v>
      </c>
      <c r="D37" s="177">
        <f>+Q46</f>
        <v>0</v>
      </c>
      <c r="E37" s="178">
        <f>+P46</f>
        <v>3</v>
      </c>
      <c r="F37" s="179"/>
      <c r="G37" s="180"/>
      <c r="H37" s="177">
        <f>P45</f>
        <v>3</v>
      </c>
      <c r="I37" s="178">
        <f>Q45</f>
        <v>2</v>
      </c>
      <c r="J37" s="177">
        <f>P43</f>
      </c>
      <c r="K37" s="178">
        <f>Q43</f>
      </c>
      <c r="L37" s="177"/>
      <c r="M37" s="178"/>
      <c r="N37" s="172">
        <f>IF(SUM(D37:M37)=0,"",COUNTIF(G36:G39,"3"))</f>
        <v>1</v>
      </c>
      <c r="O37" s="173">
        <f>IF(SUM(E37:N37)=0,"",COUNTIF(F36:F39,"3"))</f>
        <v>1</v>
      </c>
      <c r="P37" s="174">
        <f>IF(SUM(D37:M37)=0,"",SUM(G36:G39))</f>
        <v>3</v>
      </c>
      <c r="Q37" s="175">
        <f>IF(SUM(D37:M37)=0,"",SUM(F36:F39))</f>
        <v>5</v>
      </c>
      <c r="R37" s="362">
        <v>2</v>
      </c>
      <c r="S37" s="363"/>
      <c r="T37" s="35" t="e">
        <f>+T43+T45+U46</f>
        <v>#REF!</v>
      </c>
      <c r="U37" s="35" t="e">
        <f>+U43+U45+T46</f>
        <v>#REF!</v>
      </c>
      <c r="V37" s="36" t="e">
        <f>+T37-U37</f>
        <v>#REF!</v>
      </c>
    </row>
    <row r="38" spans="1:22" ht="15.75">
      <c r="A38" s="176"/>
      <c r="B38" s="166" t="s">
        <v>77</v>
      </c>
      <c r="C38" s="167" t="s">
        <v>39</v>
      </c>
      <c r="D38" s="177">
        <f>+Q42</f>
        <v>2</v>
      </c>
      <c r="E38" s="178">
        <f>+P42</f>
        <v>3</v>
      </c>
      <c r="F38" s="177">
        <f>Q45</f>
        <v>2</v>
      </c>
      <c r="G38" s="178">
        <f>P45</f>
        <v>3</v>
      </c>
      <c r="H38" s="179"/>
      <c r="I38" s="180"/>
      <c r="J38" s="177">
        <f>P47</f>
      </c>
      <c r="K38" s="178">
        <f>Q47</f>
      </c>
      <c r="L38" s="177"/>
      <c r="M38" s="178"/>
      <c r="N38" s="172">
        <f>IF(SUM(D38:M38)=0,"",COUNTIF(I36:I39,"3"))</f>
        <v>0</v>
      </c>
      <c r="O38" s="173">
        <f>IF(SUM(E38:N38)=0,"",COUNTIF(H36:H39,"3"))</f>
        <v>2</v>
      </c>
      <c r="P38" s="174">
        <f>IF(SUM(D38:M38)=0,"",SUM(I36:I39))</f>
        <v>4</v>
      </c>
      <c r="Q38" s="175">
        <f>IF(SUM(D38:M38)=0,"",SUM(H36:H39))</f>
        <v>6</v>
      </c>
      <c r="R38" s="362">
        <v>3</v>
      </c>
      <c r="S38" s="363"/>
      <c r="T38" s="35" t="e">
        <f>+U42+U45+T47</f>
        <v>#REF!</v>
      </c>
      <c r="U38" s="35" t="e">
        <f>+T42+T45+U47</f>
        <v>#REF!</v>
      </c>
      <c r="V38" s="36" t="e">
        <f>+T38-U38</f>
        <v>#REF!</v>
      </c>
    </row>
    <row r="39" spans="1:22" ht="16.5" thickBot="1">
      <c r="A39" s="176"/>
      <c r="B39" s="181"/>
      <c r="C39" s="167"/>
      <c r="D39" s="177">
        <f>Q44</f>
      </c>
      <c r="E39" s="178">
        <f>P44</f>
      </c>
      <c r="F39" s="177">
        <f>Q43</f>
      </c>
      <c r="G39" s="178">
        <f>P43</f>
      </c>
      <c r="H39" s="177">
        <f>Q47</f>
      </c>
      <c r="I39" s="178">
        <f>P47</f>
      </c>
      <c r="J39" s="179"/>
      <c r="K39" s="180"/>
      <c r="L39" s="177"/>
      <c r="M39" s="178"/>
      <c r="N39" s="172">
        <f>IF(SUM(D39:M39)=0,"",COUNTIF(K36:K39,"3"))</f>
      </c>
      <c r="O39" s="173">
        <f>IF(SUM(E39:N39)=0,"",COUNTIF(J36:J39,"3"))</f>
      </c>
      <c r="P39" s="174">
        <f>IF(SUM(D39:M40)=0,"",SUM(K36:K39))</f>
      </c>
      <c r="Q39" s="175">
        <f>IF(SUM(D39:M39)=0,"",SUM(J36:J39))</f>
      </c>
      <c r="R39" s="362"/>
      <c r="S39" s="363"/>
      <c r="T39" s="35" t="e">
        <f>+U43+U44+U47</f>
        <v>#REF!</v>
      </c>
      <c r="U39" s="35" t="e">
        <f>+T43+T44+T47</f>
        <v>#REF!</v>
      </c>
      <c r="V39" s="36" t="e">
        <f>+T39-U39</f>
        <v>#REF!</v>
      </c>
    </row>
    <row r="40" spans="1:24" ht="15.75" thickTop="1">
      <c r="A40" s="182"/>
      <c r="B40" s="183" t="s">
        <v>36</v>
      </c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6"/>
      <c r="S40" s="187"/>
      <c r="T40" s="47"/>
      <c r="U40" s="48" t="s">
        <v>22</v>
      </c>
      <c r="V40" s="49" t="e">
        <f>SUM(V36:V39)</f>
        <v>#REF!</v>
      </c>
      <c r="W40" s="48" t="e">
        <f>IF(V40=0,"OK","Virhe")</f>
        <v>#REF!</v>
      </c>
      <c r="X40" s="50"/>
    </row>
    <row r="41" spans="1:22" ht="15.75" thickBot="1">
      <c r="A41" s="188"/>
      <c r="B41" s="189" t="s">
        <v>23</v>
      </c>
      <c r="C41" s="190"/>
      <c r="D41" s="191"/>
      <c r="E41" s="192"/>
      <c r="F41" s="368" t="s">
        <v>24</v>
      </c>
      <c r="G41" s="365"/>
      <c r="H41" s="364" t="s">
        <v>25</v>
      </c>
      <c r="I41" s="365"/>
      <c r="J41" s="364" t="s">
        <v>26</v>
      </c>
      <c r="K41" s="365"/>
      <c r="L41" s="364" t="s">
        <v>27</v>
      </c>
      <c r="M41" s="365"/>
      <c r="N41" s="364" t="s">
        <v>28</v>
      </c>
      <c r="O41" s="365"/>
      <c r="P41" s="366" t="s">
        <v>29</v>
      </c>
      <c r="Q41" s="367"/>
      <c r="R41" s="215"/>
      <c r="S41" s="193"/>
      <c r="T41" s="54" t="s">
        <v>18</v>
      </c>
      <c r="U41" s="55"/>
      <c r="V41" s="25" t="s">
        <v>19</v>
      </c>
    </row>
    <row r="42" spans="1:22" ht="15.75">
      <c r="A42" s="194" t="s">
        <v>30</v>
      </c>
      <c r="B42" s="195" t="str">
        <f>IF(B36&gt;"",B36,"")</f>
        <v>Terho/ Arjamaa</v>
      </c>
      <c r="C42" s="195" t="str">
        <f>IF(B38&gt;"",B38,"")</f>
        <v>Jokinen/ Purma</v>
      </c>
      <c r="D42" s="196"/>
      <c r="E42" s="197"/>
      <c r="F42" s="360">
        <v>-9</v>
      </c>
      <c r="G42" s="361"/>
      <c r="H42" s="357">
        <v>-6</v>
      </c>
      <c r="I42" s="358"/>
      <c r="J42" s="357">
        <v>4</v>
      </c>
      <c r="K42" s="358"/>
      <c r="L42" s="357">
        <v>2</v>
      </c>
      <c r="M42" s="358"/>
      <c r="N42" s="359">
        <v>7</v>
      </c>
      <c r="O42" s="358"/>
      <c r="P42" s="198">
        <f aca="true" t="shared" si="6" ref="P42:P47">IF(COUNT(F42:N42)=0,"",COUNTIF(F42:N42,"&gt;=0"))</f>
        <v>3</v>
      </c>
      <c r="Q42" s="199">
        <f aca="true" t="shared" si="7" ref="Q42:Q47">IF(COUNT(F42:N42)=0,"",(IF(LEFT(F42,1)="-",1,0)+IF(LEFT(H42,1)="-",1,0)+IF(LEFT(J42,1)="-",1,0)+IF(LEFT(L42,1)="-",1,0)+IF(LEFT(N42,1)="-",1,0)))</f>
        <v>2</v>
      </c>
      <c r="R42" s="220"/>
      <c r="S42" s="201"/>
      <c r="T42" s="61" t="e">
        <f>+#REF!+#REF!+#REF!+#REF!+#REF!</f>
        <v>#REF!</v>
      </c>
      <c r="U42" s="62" t="e">
        <f>+#REF!+#REF!+#REF!+#REF!+#REF!</f>
        <v>#REF!</v>
      </c>
      <c r="V42" s="63" t="e">
        <f aca="true" t="shared" si="8" ref="V42:V47">+T42-U42</f>
        <v>#REF!</v>
      </c>
    </row>
    <row r="43" spans="1:22" ht="15.75">
      <c r="A43" s="194" t="s">
        <v>31</v>
      </c>
      <c r="B43" s="195"/>
      <c r="C43" s="195">
        <f>IF(B39&gt;"",B39,"")</f>
      </c>
      <c r="D43" s="202"/>
      <c r="E43" s="197"/>
      <c r="F43" s="350"/>
      <c r="G43" s="351"/>
      <c r="H43" s="350"/>
      <c r="I43" s="351"/>
      <c r="J43" s="350"/>
      <c r="K43" s="351"/>
      <c r="L43" s="350"/>
      <c r="M43" s="351"/>
      <c r="N43" s="350"/>
      <c r="O43" s="351"/>
      <c r="P43" s="198">
        <f t="shared" si="6"/>
      </c>
      <c r="Q43" s="199">
        <f t="shared" si="7"/>
      </c>
      <c r="R43" s="215"/>
      <c r="S43" s="204"/>
      <c r="T43" s="61" t="e">
        <f>+#REF!+#REF!+#REF!+#REF!+#REF!</f>
        <v>#REF!</v>
      </c>
      <c r="U43" s="62" t="e">
        <f>+#REF!+#REF!+#REF!+#REF!+#REF!</f>
        <v>#REF!</v>
      </c>
      <c r="V43" s="63" t="e">
        <f t="shared" si="8"/>
        <v>#REF!</v>
      </c>
    </row>
    <row r="44" spans="1:22" ht="16.5" thickBot="1">
      <c r="A44" s="194" t="s">
        <v>32</v>
      </c>
      <c r="B44" s="205"/>
      <c r="C44" s="205">
        <f>IF(B39&gt;"",B39,"")</f>
      </c>
      <c r="D44" s="191"/>
      <c r="E44" s="206"/>
      <c r="F44" s="355"/>
      <c r="G44" s="356"/>
      <c r="H44" s="355"/>
      <c r="I44" s="356"/>
      <c r="J44" s="355"/>
      <c r="K44" s="356"/>
      <c r="L44" s="355"/>
      <c r="M44" s="356"/>
      <c r="N44" s="355"/>
      <c r="O44" s="356"/>
      <c r="P44" s="198">
        <f t="shared" si="6"/>
      </c>
      <c r="Q44" s="199">
        <f t="shared" si="7"/>
      </c>
      <c r="R44" s="215"/>
      <c r="S44" s="204"/>
      <c r="T44" s="61" t="e">
        <f>+#REF!+#REF!+#REF!+#REF!+#REF!</f>
        <v>#REF!</v>
      </c>
      <c r="U44" s="62" t="e">
        <f>+#REF!+#REF!+#REF!+#REF!+#REF!</f>
        <v>#REF!</v>
      </c>
      <c r="V44" s="63" t="e">
        <f t="shared" si="8"/>
        <v>#REF!</v>
      </c>
    </row>
    <row r="45" spans="1:22" ht="15.75">
      <c r="A45" s="194" t="s">
        <v>33</v>
      </c>
      <c r="B45" s="195" t="str">
        <f>IF(B37&gt;"",B37,"")</f>
        <v>Kuivalainen/ Huuhka</v>
      </c>
      <c r="C45" s="195" t="str">
        <f>IF(B38&gt;"",B38,"")</f>
        <v>Jokinen/ Purma</v>
      </c>
      <c r="D45" s="196"/>
      <c r="E45" s="197"/>
      <c r="F45" s="357">
        <v>6</v>
      </c>
      <c r="G45" s="358"/>
      <c r="H45" s="357">
        <v>-9</v>
      </c>
      <c r="I45" s="358"/>
      <c r="J45" s="357">
        <v>4</v>
      </c>
      <c r="K45" s="358"/>
      <c r="L45" s="357">
        <v>-8</v>
      </c>
      <c r="M45" s="358"/>
      <c r="N45" s="357">
        <v>3</v>
      </c>
      <c r="O45" s="358"/>
      <c r="P45" s="198">
        <f t="shared" si="6"/>
        <v>3</v>
      </c>
      <c r="Q45" s="199">
        <f t="shared" si="7"/>
        <v>2</v>
      </c>
      <c r="R45" s="220"/>
      <c r="S45" s="204"/>
      <c r="T45" s="61" t="e">
        <f>+#REF!+#REF!+#REF!+#REF!+#REF!</f>
        <v>#REF!</v>
      </c>
      <c r="U45" s="62" t="e">
        <f>+#REF!+#REF!+#REF!+#REF!+#REF!</f>
        <v>#REF!</v>
      </c>
      <c r="V45" s="63" t="e">
        <f t="shared" si="8"/>
        <v>#REF!</v>
      </c>
    </row>
    <row r="46" spans="1:22" ht="15.75">
      <c r="A46" s="194" t="s">
        <v>34</v>
      </c>
      <c r="B46" s="195" t="str">
        <f>IF(B36&gt;"",B36,"")</f>
        <v>Terho/ Arjamaa</v>
      </c>
      <c r="C46" s="195" t="str">
        <f>IF(B37&gt;"",B37,"")</f>
        <v>Kuivalainen/ Huuhka</v>
      </c>
      <c r="D46" s="202"/>
      <c r="E46" s="197"/>
      <c r="F46" s="350">
        <v>6</v>
      </c>
      <c r="G46" s="351"/>
      <c r="H46" s="350">
        <v>9</v>
      </c>
      <c r="I46" s="351"/>
      <c r="J46" s="352">
        <v>5</v>
      </c>
      <c r="K46" s="351"/>
      <c r="L46" s="350"/>
      <c r="M46" s="351"/>
      <c r="N46" s="350"/>
      <c r="O46" s="351"/>
      <c r="P46" s="198">
        <f t="shared" si="6"/>
        <v>3</v>
      </c>
      <c r="Q46" s="199">
        <f t="shared" si="7"/>
        <v>0</v>
      </c>
      <c r="R46" s="220"/>
      <c r="S46" s="204"/>
      <c r="T46" s="61" t="e">
        <f>+#REF!+#REF!+#REF!+#REF!+#REF!</f>
        <v>#REF!</v>
      </c>
      <c r="U46" s="62" t="e">
        <f>+#REF!+#REF!+#REF!+#REF!+#REF!</f>
        <v>#REF!</v>
      </c>
      <c r="V46" s="63" t="e">
        <f t="shared" si="8"/>
        <v>#REF!</v>
      </c>
    </row>
    <row r="47" spans="1:22" ht="16.5" thickBot="1">
      <c r="A47" s="207" t="s">
        <v>35</v>
      </c>
      <c r="B47" s="208"/>
      <c r="C47" s="208">
        <f>IF(B39&gt;"",B39,"")</f>
      </c>
      <c r="D47" s="209"/>
      <c r="E47" s="210"/>
      <c r="F47" s="353"/>
      <c r="G47" s="354"/>
      <c r="H47" s="353"/>
      <c r="I47" s="354"/>
      <c r="J47" s="353"/>
      <c r="K47" s="354"/>
      <c r="L47" s="353"/>
      <c r="M47" s="354"/>
      <c r="N47" s="353"/>
      <c r="O47" s="354"/>
      <c r="P47" s="211">
        <f t="shared" si="6"/>
      </c>
      <c r="Q47" s="212">
        <f t="shared" si="7"/>
      </c>
      <c r="R47" s="228"/>
      <c r="S47" s="214"/>
      <c r="T47" s="61" t="e">
        <f>+#REF!+#REF!+#REF!+#REF!+#REF!</f>
        <v>#REF!</v>
      </c>
      <c r="U47" s="62" t="e">
        <f>+#REF!+#REF!+#REF!+#REF!+#REF!</f>
        <v>#REF!</v>
      </c>
      <c r="V47" s="63" t="e">
        <f t="shared" si="8"/>
        <v>#REF!</v>
      </c>
    </row>
    <row r="48" spans="2:3" ht="16.5" thickBot="1" thickTop="1">
      <c r="B48" s="85"/>
      <c r="C48" s="85"/>
    </row>
    <row r="49" spans="1:19" ht="16.5" thickTop="1">
      <c r="A49" s="147"/>
      <c r="B49" s="217" t="s">
        <v>69</v>
      </c>
      <c r="C49" s="217"/>
      <c r="D49" s="146"/>
      <c r="E49" s="146"/>
      <c r="F49" s="148"/>
      <c r="G49" s="146"/>
      <c r="H49" s="149" t="s">
        <v>3</v>
      </c>
      <c r="I49" s="150"/>
      <c r="J49" s="384" t="s">
        <v>63</v>
      </c>
      <c r="K49" s="385"/>
      <c r="L49" s="385"/>
      <c r="M49" s="386"/>
      <c r="N49" s="151" t="s">
        <v>4</v>
      </c>
      <c r="O49" s="152"/>
      <c r="P49" s="347" t="s">
        <v>43</v>
      </c>
      <c r="Q49" s="373"/>
      <c r="R49" s="373"/>
      <c r="S49" s="374"/>
    </row>
    <row r="50" spans="1:19" ht="16.5" thickBot="1">
      <c r="A50" s="153"/>
      <c r="B50" s="218" t="s">
        <v>39</v>
      </c>
      <c r="C50" s="219" t="s">
        <v>5</v>
      </c>
      <c r="D50" s="375">
        <v>4</v>
      </c>
      <c r="E50" s="376"/>
      <c r="F50" s="377"/>
      <c r="G50" s="378" t="s">
        <v>6</v>
      </c>
      <c r="H50" s="376"/>
      <c r="I50" s="376"/>
      <c r="J50" s="379">
        <v>39760</v>
      </c>
      <c r="K50" s="379"/>
      <c r="L50" s="379"/>
      <c r="M50" s="380"/>
      <c r="N50" s="156" t="s">
        <v>7</v>
      </c>
      <c r="O50" s="157"/>
      <c r="P50" s="381">
        <v>0.59375</v>
      </c>
      <c r="Q50" s="382"/>
      <c r="R50" s="382"/>
      <c r="S50" s="383"/>
    </row>
    <row r="51" spans="1:22" ht="15.75" thickTop="1">
      <c r="A51" s="158"/>
      <c r="B51" s="159" t="s">
        <v>9</v>
      </c>
      <c r="C51" s="160" t="s">
        <v>0</v>
      </c>
      <c r="D51" s="369" t="s">
        <v>10</v>
      </c>
      <c r="E51" s="370"/>
      <c r="F51" s="369" t="s">
        <v>11</v>
      </c>
      <c r="G51" s="370"/>
      <c r="H51" s="369" t="s">
        <v>12</v>
      </c>
      <c r="I51" s="370"/>
      <c r="J51" s="369" t="s">
        <v>13</v>
      </c>
      <c r="K51" s="370"/>
      <c r="L51" s="369"/>
      <c r="M51" s="370"/>
      <c r="N51" s="161" t="s">
        <v>14</v>
      </c>
      <c r="O51" s="162" t="s">
        <v>15</v>
      </c>
      <c r="P51" s="163" t="s">
        <v>16</v>
      </c>
      <c r="Q51" s="164"/>
      <c r="R51" s="371" t="s">
        <v>17</v>
      </c>
      <c r="S51" s="372"/>
      <c r="T51" s="348" t="s">
        <v>18</v>
      </c>
      <c r="U51" s="349"/>
      <c r="V51" s="25" t="s">
        <v>19</v>
      </c>
    </row>
    <row r="52" spans="1:22" ht="15.75">
      <c r="A52" s="165">
        <v>67</v>
      </c>
      <c r="B52" s="166" t="s">
        <v>75</v>
      </c>
      <c r="C52" s="167" t="s">
        <v>39</v>
      </c>
      <c r="D52" s="168"/>
      <c r="E52" s="169"/>
      <c r="F52" s="170">
        <f>+P62</f>
        <v>3</v>
      </c>
      <c r="G52" s="171">
        <f>+Q62</f>
        <v>2</v>
      </c>
      <c r="H52" s="170">
        <f>P58</f>
        <v>3</v>
      </c>
      <c r="I52" s="171">
        <f>Q58</f>
        <v>1</v>
      </c>
      <c r="J52" s="170">
        <f>P60</f>
      </c>
      <c r="K52" s="171">
        <f>Q60</f>
      </c>
      <c r="L52" s="170"/>
      <c r="M52" s="171"/>
      <c r="N52" s="172">
        <f>IF(SUM(D52:M52)=0,"",COUNTIF(E52:E55,"3"))</f>
        <v>2</v>
      </c>
      <c r="O52" s="173">
        <f>IF(SUM(E52:N52)=0,"",COUNTIF(D52:D55,"3"))</f>
        <v>0</v>
      </c>
      <c r="P52" s="174">
        <f>IF(SUM(D52:M52)=0,"",SUM(E52:E55))</f>
        <v>6</v>
      </c>
      <c r="Q52" s="175">
        <f>IF(SUM(D52:M52)=0,"",SUM(D52:D55))</f>
        <v>3</v>
      </c>
      <c r="R52" s="362">
        <v>1</v>
      </c>
      <c r="S52" s="363"/>
      <c r="T52" s="35" t="e">
        <f>+T58+T60+T62</f>
        <v>#REF!</v>
      </c>
      <c r="U52" s="35" t="e">
        <f>+U58+U60+U62</f>
        <v>#REF!</v>
      </c>
      <c r="V52" s="36" t="e">
        <f>+T52-U52</f>
        <v>#REF!</v>
      </c>
    </row>
    <row r="53" spans="1:22" ht="15.75">
      <c r="A53" s="176"/>
      <c r="B53" s="166" t="s">
        <v>137</v>
      </c>
      <c r="C53" s="167" t="s">
        <v>56</v>
      </c>
      <c r="D53" s="177">
        <f>+Q62</f>
        <v>2</v>
      </c>
      <c r="E53" s="178">
        <f>+P62</f>
        <v>3</v>
      </c>
      <c r="F53" s="179"/>
      <c r="G53" s="180"/>
      <c r="H53" s="177">
        <f>P61</f>
        <v>3</v>
      </c>
      <c r="I53" s="178">
        <f>Q61</f>
        <v>2</v>
      </c>
      <c r="J53" s="177">
        <f>P59</f>
      </c>
      <c r="K53" s="178">
        <f>Q59</f>
      </c>
      <c r="L53" s="177"/>
      <c r="M53" s="178"/>
      <c r="N53" s="172">
        <f>IF(SUM(D53:M53)=0,"",COUNTIF(G52:G55,"3"))</f>
        <v>1</v>
      </c>
      <c r="O53" s="173">
        <f>IF(SUM(E53:N53)=0,"",COUNTIF(F52:F55,"3"))</f>
        <v>1</v>
      </c>
      <c r="P53" s="174">
        <f>IF(SUM(D53:M53)=0,"",SUM(G52:G55))</f>
        <v>5</v>
      </c>
      <c r="Q53" s="175">
        <f>IF(SUM(D53:M53)=0,"",SUM(F52:F55))</f>
        <v>5</v>
      </c>
      <c r="R53" s="362">
        <v>2</v>
      </c>
      <c r="S53" s="363"/>
      <c r="T53" s="35" t="e">
        <f>+T59+T61+U62</f>
        <v>#REF!</v>
      </c>
      <c r="U53" s="35" t="e">
        <f>+U59+U61+T62</f>
        <v>#REF!</v>
      </c>
      <c r="V53" s="36" t="e">
        <f>+T53-U53</f>
        <v>#REF!</v>
      </c>
    </row>
    <row r="54" spans="1:22" ht="15.75">
      <c r="A54" s="176"/>
      <c r="B54" s="166" t="s">
        <v>143</v>
      </c>
      <c r="C54" s="167" t="s">
        <v>1</v>
      </c>
      <c r="D54" s="177">
        <f>+Q58</f>
        <v>1</v>
      </c>
      <c r="E54" s="178">
        <f>+P58</f>
        <v>3</v>
      </c>
      <c r="F54" s="177">
        <f>Q61</f>
        <v>2</v>
      </c>
      <c r="G54" s="178">
        <f>P61</f>
        <v>3</v>
      </c>
      <c r="H54" s="179"/>
      <c r="I54" s="180"/>
      <c r="J54" s="177">
        <f>P63</f>
      </c>
      <c r="K54" s="178">
        <f>Q63</f>
      </c>
      <c r="L54" s="177"/>
      <c r="M54" s="178"/>
      <c r="N54" s="172">
        <f>IF(SUM(D54:M54)=0,"",COUNTIF(I52:I55,"3"))</f>
        <v>0</v>
      </c>
      <c r="O54" s="173">
        <f>IF(SUM(E54:N54)=0,"",COUNTIF(H52:H55,"3"))</f>
        <v>2</v>
      </c>
      <c r="P54" s="174">
        <f>IF(SUM(D54:M54)=0,"",SUM(I52:I55))</f>
        <v>3</v>
      </c>
      <c r="Q54" s="175">
        <f>IF(SUM(D54:M54)=0,"",SUM(H52:H55))</f>
        <v>6</v>
      </c>
      <c r="R54" s="362">
        <v>3</v>
      </c>
      <c r="S54" s="363"/>
      <c r="T54" s="35" t="e">
        <f>+U58+U61+T63</f>
        <v>#REF!</v>
      </c>
      <c r="U54" s="35" t="e">
        <f>+T58+T61+U63</f>
        <v>#REF!</v>
      </c>
      <c r="V54" s="36" t="e">
        <f>+T54-U54</f>
        <v>#REF!</v>
      </c>
    </row>
    <row r="55" spans="1:22" ht="16.5" thickBot="1">
      <c r="A55" s="176"/>
      <c r="B55" s="181"/>
      <c r="C55" s="167"/>
      <c r="D55" s="177">
        <f>Q60</f>
      </c>
      <c r="E55" s="178">
        <f>P60</f>
      </c>
      <c r="F55" s="177">
        <f>Q59</f>
      </c>
      <c r="G55" s="178">
        <f>P59</f>
      </c>
      <c r="H55" s="177">
        <f>Q63</f>
      </c>
      <c r="I55" s="178">
        <f>P63</f>
      </c>
      <c r="J55" s="179"/>
      <c r="K55" s="180"/>
      <c r="L55" s="177"/>
      <c r="M55" s="178"/>
      <c r="N55" s="172">
        <f>IF(SUM(D55:M55)=0,"",COUNTIF(K52:K55,"3"))</f>
      </c>
      <c r="O55" s="173">
        <f>IF(SUM(E55:N55)=0,"",COUNTIF(J52:J55,"3"))</f>
      </c>
      <c r="P55" s="174">
        <f>IF(SUM(D55:M56)=0,"",SUM(K52:K55))</f>
      </c>
      <c r="Q55" s="175">
        <f>IF(SUM(D55:M55)=0,"",SUM(J52:J55))</f>
      </c>
      <c r="R55" s="362"/>
      <c r="S55" s="363"/>
      <c r="T55" s="35" t="e">
        <f>+U59+U60+U63</f>
        <v>#REF!</v>
      </c>
      <c r="U55" s="35" t="e">
        <f>+T59+T60+T63</f>
        <v>#REF!</v>
      </c>
      <c r="V55" s="36" t="e">
        <f>+T55-U55</f>
        <v>#REF!</v>
      </c>
    </row>
    <row r="56" spans="1:24" ht="15.75" thickTop="1">
      <c r="A56" s="182"/>
      <c r="B56" s="183" t="s">
        <v>36</v>
      </c>
      <c r="C56" s="184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6"/>
      <c r="S56" s="187"/>
      <c r="T56" s="47"/>
      <c r="U56" s="48" t="s">
        <v>22</v>
      </c>
      <c r="V56" s="49" t="e">
        <f>SUM(V52:V55)</f>
        <v>#REF!</v>
      </c>
      <c r="W56" s="48" t="e">
        <f>IF(V56=0,"OK","Virhe")</f>
        <v>#REF!</v>
      </c>
      <c r="X56" s="50"/>
    </row>
    <row r="57" spans="1:22" ht="15.75" thickBot="1">
      <c r="A57" s="188"/>
      <c r="B57" s="189" t="s">
        <v>23</v>
      </c>
      <c r="C57" s="190"/>
      <c r="D57" s="191"/>
      <c r="E57" s="192"/>
      <c r="F57" s="368" t="s">
        <v>24</v>
      </c>
      <c r="G57" s="365"/>
      <c r="H57" s="364" t="s">
        <v>25</v>
      </c>
      <c r="I57" s="365"/>
      <c r="J57" s="364" t="s">
        <v>26</v>
      </c>
      <c r="K57" s="365"/>
      <c r="L57" s="364" t="s">
        <v>27</v>
      </c>
      <c r="M57" s="365"/>
      <c r="N57" s="364" t="s">
        <v>28</v>
      </c>
      <c r="O57" s="365"/>
      <c r="P57" s="366" t="s">
        <v>29</v>
      </c>
      <c r="Q57" s="367"/>
      <c r="R57" s="215"/>
      <c r="S57" s="193"/>
      <c r="T57" s="54" t="s">
        <v>18</v>
      </c>
      <c r="U57" s="55"/>
      <c r="V57" s="25" t="s">
        <v>19</v>
      </c>
    </row>
    <row r="58" spans="1:22" ht="15.75">
      <c r="A58" s="194" t="s">
        <v>30</v>
      </c>
      <c r="B58" s="195" t="s">
        <v>75</v>
      </c>
      <c r="C58" s="195" t="str">
        <f>IF(B54&gt;"",B54,"")</f>
        <v>Ping/ Cong</v>
      </c>
      <c r="D58" s="196"/>
      <c r="E58" s="197"/>
      <c r="F58" s="360">
        <v>-8</v>
      </c>
      <c r="G58" s="361"/>
      <c r="H58" s="357">
        <v>9</v>
      </c>
      <c r="I58" s="358"/>
      <c r="J58" s="357">
        <v>9</v>
      </c>
      <c r="K58" s="358"/>
      <c r="L58" s="357">
        <v>8</v>
      </c>
      <c r="M58" s="358"/>
      <c r="N58" s="359"/>
      <c r="O58" s="358"/>
      <c r="P58" s="198">
        <f aca="true" t="shared" si="9" ref="P58:P63">IF(COUNT(F58:N58)=0,"",COUNTIF(F58:N58,"&gt;=0"))</f>
        <v>3</v>
      </c>
      <c r="Q58" s="199">
        <f aca="true" t="shared" si="10" ref="Q58:Q63">IF(COUNT(F58:N58)=0,"",(IF(LEFT(F58,1)="-",1,0)+IF(LEFT(H58,1)="-",1,0)+IF(LEFT(J58,1)="-",1,0)+IF(LEFT(L58,1)="-",1,0)+IF(LEFT(N58,1)="-",1,0)))</f>
        <v>1</v>
      </c>
      <c r="R58" s="220"/>
      <c r="S58" s="201"/>
      <c r="T58" s="61" t="e">
        <f>+#REF!+#REF!+#REF!+#REF!+#REF!</f>
        <v>#REF!</v>
      </c>
      <c r="U58" s="62" t="e">
        <f>+#REF!+#REF!+#REF!+#REF!+#REF!</f>
        <v>#REF!</v>
      </c>
      <c r="V58" s="63" t="e">
        <f aca="true" t="shared" si="11" ref="V58:V63">+T58-U58</f>
        <v>#REF!</v>
      </c>
    </row>
    <row r="59" spans="1:22" ht="15.75">
      <c r="A59" s="194" t="s">
        <v>31</v>
      </c>
      <c r="B59" s="195"/>
      <c r="C59" s="195">
        <f>IF(B55&gt;"",B55,"")</f>
      </c>
      <c r="D59" s="202"/>
      <c r="E59" s="197"/>
      <c r="F59" s="350"/>
      <c r="G59" s="351"/>
      <c r="H59" s="350"/>
      <c r="I59" s="351"/>
      <c r="J59" s="350"/>
      <c r="K59" s="351"/>
      <c r="L59" s="350"/>
      <c r="M59" s="351"/>
      <c r="N59" s="350"/>
      <c r="O59" s="351"/>
      <c r="P59" s="198">
        <f t="shared" si="9"/>
      </c>
      <c r="Q59" s="199">
        <f t="shared" si="10"/>
      </c>
      <c r="R59" s="220"/>
      <c r="S59" s="204"/>
      <c r="T59" s="61" t="e">
        <f>+#REF!+#REF!+#REF!+#REF!+#REF!</f>
        <v>#REF!</v>
      </c>
      <c r="U59" s="62" t="e">
        <f>+#REF!+#REF!+#REF!+#REF!+#REF!</f>
        <v>#REF!</v>
      </c>
      <c r="V59" s="63" t="e">
        <f t="shared" si="11"/>
        <v>#REF!</v>
      </c>
    </row>
    <row r="60" spans="1:22" ht="16.5" thickBot="1">
      <c r="A60" s="194" t="s">
        <v>32</v>
      </c>
      <c r="B60" s="205"/>
      <c r="C60" s="205">
        <f>IF(B55&gt;"",B55,"")</f>
      </c>
      <c r="D60" s="191"/>
      <c r="E60" s="206"/>
      <c r="F60" s="355"/>
      <c r="G60" s="356"/>
      <c r="H60" s="355"/>
      <c r="I60" s="356"/>
      <c r="J60" s="355"/>
      <c r="K60" s="356"/>
      <c r="L60" s="355"/>
      <c r="M60" s="356"/>
      <c r="N60" s="355"/>
      <c r="O60" s="356"/>
      <c r="P60" s="198">
        <f t="shared" si="9"/>
      </c>
      <c r="Q60" s="199">
        <f t="shared" si="10"/>
      </c>
      <c r="R60" s="220"/>
      <c r="S60" s="204"/>
      <c r="T60" s="61" t="e">
        <f>+#REF!+#REF!+#REF!+#REF!+#REF!</f>
        <v>#REF!</v>
      </c>
      <c r="U60" s="62" t="e">
        <f>+#REF!+#REF!+#REF!+#REF!+#REF!</f>
        <v>#REF!</v>
      </c>
      <c r="V60" s="63" t="e">
        <f t="shared" si="11"/>
        <v>#REF!</v>
      </c>
    </row>
    <row r="61" spans="1:22" ht="15.75">
      <c r="A61" s="194" t="s">
        <v>33</v>
      </c>
      <c r="B61" s="195" t="str">
        <f>IF(B53&gt;"",B53,"")</f>
        <v>Kyläkallio/ Kurunmäki</v>
      </c>
      <c r="C61" s="195" t="str">
        <f>IF(B54&gt;"",B54,"")</f>
        <v>Ping/ Cong</v>
      </c>
      <c r="D61" s="196"/>
      <c r="E61" s="197"/>
      <c r="F61" s="357">
        <v>8</v>
      </c>
      <c r="G61" s="358"/>
      <c r="H61" s="357">
        <v>-5</v>
      </c>
      <c r="I61" s="358"/>
      <c r="J61" s="357">
        <v>-9</v>
      </c>
      <c r="K61" s="358"/>
      <c r="L61" s="357">
        <v>5</v>
      </c>
      <c r="M61" s="358"/>
      <c r="N61" s="357">
        <v>7</v>
      </c>
      <c r="O61" s="358"/>
      <c r="P61" s="198">
        <f t="shared" si="9"/>
        <v>3</v>
      </c>
      <c r="Q61" s="199">
        <f t="shared" si="10"/>
        <v>2</v>
      </c>
      <c r="R61" s="220"/>
      <c r="S61" s="204"/>
      <c r="T61" s="61" t="e">
        <f>+#REF!+#REF!+#REF!+#REF!+#REF!</f>
        <v>#REF!</v>
      </c>
      <c r="U61" s="62" t="e">
        <f>+#REF!+#REF!+#REF!+#REF!+#REF!</f>
        <v>#REF!</v>
      </c>
      <c r="V61" s="63" t="e">
        <f t="shared" si="11"/>
        <v>#REF!</v>
      </c>
    </row>
    <row r="62" spans="1:22" ht="15.75">
      <c r="A62" s="194" t="s">
        <v>34</v>
      </c>
      <c r="B62" s="195" t="str">
        <f>IF(B52&gt;"",B52,"")</f>
        <v>Aho/ Tennilä</v>
      </c>
      <c r="C62" s="195" t="str">
        <f>IF(B53&gt;"",B53,"")</f>
        <v>Kyläkallio/ Kurunmäki</v>
      </c>
      <c r="D62" s="202"/>
      <c r="E62" s="197"/>
      <c r="F62" s="350">
        <v>4</v>
      </c>
      <c r="G62" s="351"/>
      <c r="H62" s="350">
        <v>-5</v>
      </c>
      <c r="I62" s="351"/>
      <c r="J62" s="352">
        <v>2</v>
      </c>
      <c r="K62" s="351"/>
      <c r="L62" s="350">
        <v>-8</v>
      </c>
      <c r="M62" s="351"/>
      <c r="N62" s="350">
        <v>8</v>
      </c>
      <c r="O62" s="351"/>
      <c r="P62" s="198">
        <f t="shared" si="9"/>
        <v>3</v>
      </c>
      <c r="Q62" s="199">
        <f t="shared" si="10"/>
        <v>2</v>
      </c>
      <c r="R62" s="220"/>
      <c r="S62" s="204"/>
      <c r="T62" s="61" t="e">
        <f>+#REF!+#REF!+#REF!+#REF!+#REF!</f>
        <v>#REF!</v>
      </c>
      <c r="U62" s="62" t="e">
        <f>+#REF!+#REF!+#REF!+#REF!+#REF!</f>
        <v>#REF!</v>
      </c>
      <c r="V62" s="63" t="e">
        <f t="shared" si="11"/>
        <v>#REF!</v>
      </c>
    </row>
    <row r="63" spans="1:22" ht="16.5" thickBot="1">
      <c r="A63" s="207" t="s">
        <v>35</v>
      </c>
      <c r="B63" s="208"/>
      <c r="C63" s="208">
        <f>IF(B55&gt;"",B55,"")</f>
      </c>
      <c r="D63" s="209"/>
      <c r="E63" s="210"/>
      <c r="F63" s="353"/>
      <c r="G63" s="354"/>
      <c r="H63" s="353"/>
      <c r="I63" s="354"/>
      <c r="J63" s="353"/>
      <c r="K63" s="354"/>
      <c r="L63" s="353"/>
      <c r="M63" s="354"/>
      <c r="N63" s="353"/>
      <c r="O63" s="354"/>
      <c r="P63" s="211">
        <f t="shared" si="9"/>
      </c>
      <c r="Q63" s="212">
        <f t="shared" si="10"/>
      </c>
      <c r="R63" s="213"/>
      <c r="S63" s="214"/>
      <c r="T63" s="61" t="e">
        <f>+#REF!+#REF!+#REF!+#REF!+#REF!</f>
        <v>#REF!</v>
      </c>
      <c r="U63" s="62" t="e">
        <f>+#REF!+#REF!+#REF!+#REF!+#REF!</f>
        <v>#REF!</v>
      </c>
      <c r="V63" s="63" t="e">
        <f t="shared" si="11"/>
        <v>#REF!</v>
      </c>
    </row>
    <row r="64" spans="2:3" ht="16.5" thickBot="1" thickTop="1">
      <c r="B64" s="85"/>
      <c r="C64" s="85"/>
    </row>
    <row r="65" spans="1:19" ht="16.5" thickTop="1">
      <c r="A65" s="147"/>
      <c r="B65" s="217" t="s">
        <v>69</v>
      </c>
      <c r="C65" s="217"/>
      <c r="D65" s="146"/>
      <c r="E65" s="146"/>
      <c r="F65" s="148"/>
      <c r="G65" s="146"/>
      <c r="H65" s="149" t="s">
        <v>3</v>
      </c>
      <c r="I65" s="150"/>
      <c r="J65" s="384" t="s">
        <v>63</v>
      </c>
      <c r="K65" s="385"/>
      <c r="L65" s="385"/>
      <c r="M65" s="386"/>
      <c r="N65" s="151" t="s">
        <v>4</v>
      </c>
      <c r="O65" s="152"/>
      <c r="P65" s="347" t="s">
        <v>44</v>
      </c>
      <c r="Q65" s="373"/>
      <c r="R65" s="373"/>
      <c r="S65" s="374"/>
    </row>
    <row r="66" spans="1:19" ht="16.5" thickBot="1">
      <c r="A66" s="153"/>
      <c r="B66" s="218" t="s">
        <v>39</v>
      </c>
      <c r="C66" s="219" t="s">
        <v>5</v>
      </c>
      <c r="D66" s="375">
        <v>5.6</v>
      </c>
      <c r="E66" s="376"/>
      <c r="F66" s="377"/>
      <c r="G66" s="378" t="s">
        <v>6</v>
      </c>
      <c r="H66" s="376"/>
      <c r="I66" s="376"/>
      <c r="J66" s="379">
        <v>39760</v>
      </c>
      <c r="K66" s="379"/>
      <c r="L66" s="379"/>
      <c r="M66" s="380"/>
      <c r="N66" s="156" t="s">
        <v>7</v>
      </c>
      <c r="O66" s="157"/>
      <c r="P66" s="381">
        <v>0.59375</v>
      </c>
      <c r="Q66" s="382"/>
      <c r="R66" s="382"/>
      <c r="S66" s="383"/>
    </row>
    <row r="67" spans="1:22" ht="15.75" thickTop="1">
      <c r="A67" s="158"/>
      <c r="B67" s="159" t="s">
        <v>9</v>
      </c>
      <c r="C67" s="160" t="s">
        <v>0</v>
      </c>
      <c r="D67" s="369" t="s">
        <v>10</v>
      </c>
      <c r="E67" s="370"/>
      <c r="F67" s="369" t="s">
        <v>11</v>
      </c>
      <c r="G67" s="370"/>
      <c r="H67" s="369" t="s">
        <v>12</v>
      </c>
      <c r="I67" s="370"/>
      <c r="J67" s="369" t="s">
        <v>13</v>
      </c>
      <c r="K67" s="370"/>
      <c r="L67" s="369"/>
      <c r="M67" s="370"/>
      <c r="N67" s="161" t="s">
        <v>14</v>
      </c>
      <c r="O67" s="162" t="s">
        <v>15</v>
      </c>
      <c r="P67" s="163" t="s">
        <v>16</v>
      </c>
      <c r="Q67" s="164"/>
      <c r="R67" s="371" t="s">
        <v>17</v>
      </c>
      <c r="S67" s="372"/>
      <c r="T67" s="348" t="s">
        <v>18</v>
      </c>
      <c r="U67" s="349"/>
      <c r="V67" s="25" t="s">
        <v>19</v>
      </c>
    </row>
    <row r="68" spans="1:22" ht="15.75">
      <c r="A68" s="165">
        <v>80</v>
      </c>
      <c r="B68" s="166" t="s">
        <v>76</v>
      </c>
      <c r="C68" s="167" t="s">
        <v>70</v>
      </c>
      <c r="D68" s="168"/>
      <c r="E68" s="169"/>
      <c r="F68" s="170">
        <f>+P78</f>
        <v>3</v>
      </c>
      <c r="G68" s="171">
        <f>+Q78</f>
        <v>1</v>
      </c>
      <c r="H68" s="170">
        <f>P74</f>
        <v>2</v>
      </c>
      <c r="I68" s="171">
        <f>Q74</f>
        <v>3</v>
      </c>
      <c r="J68" s="170">
        <f>P76</f>
        <v>3</v>
      </c>
      <c r="K68" s="171">
        <f>Q76</f>
        <v>0</v>
      </c>
      <c r="L68" s="170"/>
      <c r="M68" s="171"/>
      <c r="N68" s="172">
        <f>IF(SUM(D68:M68)=0,"",COUNTIF(E68:E71,"3"))</f>
        <v>2</v>
      </c>
      <c r="O68" s="173">
        <f>IF(SUM(E68:N68)=0,"",COUNTIF(D68:D71,"3"))</f>
        <v>1</v>
      </c>
      <c r="P68" s="174">
        <f>IF(SUM(D68:M68)=0,"",SUM(E68:E71))</f>
        <v>8</v>
      </c>
      <c r="Q68" s="175">
        <f>IF(SUM(D68:M68)=0,"",SUM(D68:D71))</f>
        <v>4</v>
      </c>
      <c r="R68" s="362">
        <v>1</v>
      </c>
      <c r="S68" s="363"/>
      <c r="T68" s="35" t="e">
        <f>+T74+T76+T78</f>
        <v>#REF!</v>
      </c>
      <c r="U68" s="35" t="e">
        <f>+U74+U76+U78</f>
        <v>#REF!</v>
      </c>
      <c r="V68" s="36" t="e">
        <f>+T68-U68</f>
        <v>#REF!</v>
      </c>
    </row>
    <row r="69" spans="1:22" ht="15.75">
      <c r="A69" s="176"/>
      <c r="B69" s="166" t="s">
        <v>140</v>
      </c>
      <c r="C69" s="167" t="s">
        <v>54</v>
      </c>
      <c r="D69" s="177">
        <f>+Q78</f>
        <v>1</v>
      </c>
      <c r="E69" s="178">
        <f>+P78</f>
        <v>3</v>
      </c>
      <c r="F69" s="179"/>
      <c r="G69" s="180"/>
      <c r="H69" s="177">
        <f>P77</f>
        <v>3</v>
      </c>
      <c r="I69" s="178">
        <f>Q77</f>
        <v>0</v>
      </c>
      <c r="J69" s="177">
        <f>P75</f>
        <v>3</v>
      </c>
      <c r="K69" s="178">
        <f>Q75</f>
        <v>2</v>
      </c>
      <c r="L69" s="177"/>
      <c r="M69" s="178"/>
      <c r="N69" s="172">
        <f>IF(SUM(D69:M69)=0,"",COUNTIF(G68:G71,"3"))</f>
        <v>2</v>
      </c>
      <c r="O69" s="173">
        <f>IF(SUM(E69:N69)=0,"",COUNTIF(F68:F71,"3"))</f>
        <v>1</v>
      </c>
      <c r="P69" s="174">
        <f>IF(SUM(D69:M69)=0,"",SUM(G68:G71))</f>
        <v>7</v>
      </c>
      <c r="Q69" s="175">
        <f>IF(SUM(D69:M69)=0,"",SUM(F68:F71))</f>
        <v>5</v>
      </c>
      <c r="R69" s="362">
        <v>2</v>
      </c>
      <c r="S69" s="363"/>
      <c r="T69" s="35" t="e">
        <f>+T75+T77+U78</f>
        <v>#REF!</v>
      </c>
      <c r="U69" s="35" t="e">
        <f>+U75+U77+T78</f>
        <v>#REF!</v>
      </c>
      <c r="V69" s="36" t="e">
        <f>+T69-U69</f>
        <v>#REF!</v>
      </c>
    </row>
    <row r="70" spans="1:22" ht="15.75">
      <c r="A70" s="176"/>
      <c r="B70" s="166" t="s">
        <v>139</v>
      </c>
      <c r="C70" s="167" t="s">
        <v>88</v>
      </c>
      <c r="D70" s="177">
        <f>+Q74</f>
        <v>3</v>
      </c>
      <c r="E70" s="178">
        <f>+P74</f>
        <v>2</v>
      </c>
      <c r="F70" s="177">
        <f>Q77</f>
        <v>0</v>
      </c>
      <c r="G70" s="178">
        <f>P77</f>
        <v>3</v>
      </c>
      <c r="H70" s="179"/>
      <c r="I70" s="180"/>
      <c r="J70" s="177">
        <f>P79</f>
        <v>3</v>
      </c>
      <c r="K70" s="178">
        <f>Q79</f>
        <v>2</v>
      </c>
      <c r="L70" s="177"/>
      <c r="M70" s="178"/>
      <c r="N70" s="172">
        <f>IF(SUM(D70:M70)=0,"",COUNTIF(I68:I71,"3"))</f>
        <v>2</v>
      </c>
      <c r="O70" s="173">
        <f>IF(SUM(E70:N70)=0,"",COUNTIF(H68:H71,"3"))</f>
        <v>1</v>
      </c>
      <c r="P70" s="174">
        <f>IF(SUM(D70:M70)=0,"",SUM(I68:I71))</f>
        <v>6</v>
      </c>
      <c r="Q70" s="175">
        <f>IF(SUM(D70:M70)=0,"",SUM(H68:H71))</f>
        <v>7</v>
      </c>
      <c r="R70" s="362">
        <v>3</v>
      </c>
      <c r="S70" s="363"/>
      <c r="T70" s="35" t="e">
        <f>+U74+U77+T79</f>
        <v>#REF!</v>
      </c>
      <c r="U70" s="35" t="e">
        <f>+T74+T77+U79</f>
        <v>#REF!</v>
      </c>
      <c r="V70" s="36" t="e">
        <f>+T70-U70</f>
        <v>#REF!</v>
      </c>
    </row>
    <row r="71" spans="1:22" ht="16.5" thickBot="1">
      <c r="A71" s="176"/>
      <c r="B71" s="181" t="s">
        <v>136</v>
      </c>
      <c r="C71" s="167" t="s">
        <v>39</v>
      </c>
      <c r="D71" s="177">
        <f>Q76</f>
        <v>0</v>
      </c>
      <c r="E71" s="178">
        <f>P76</f>
        <v>3</v>
      </c>
      <c r="F71" s="177">
        <f>Q75</f>
        <v>2</v>
      </c>
      <c r="G71" s="178">
        <f>P75</f>
        <v>3</v>
      </c>
      <c r="H71" s="177">
        <f>Q79</f>
        <v>2</v>
      </c>
      <c r="I71" s="178">
        <f>P79</f>
        <v>3</v>
      </c>
      <c r="J71" s="179"/>
      <c r="K71" s="180"/>
      <c r="L71" s="177"/>
      <c r="M71" s="178"/>
      <c r="N71" s="172">
        <f>IF(SUM(D71:M71)=0,"",COUNTIF(K68:K71,"3"))</f>
        <v>0</v>
      </c>
      <c r="O71" s="173">
        <f>IF(SUM(E71:N71)=0,"",COUNTIF(J68:J71,"3"))</f>
        <v>3</v>
      </c>
      <c r="P71" s="174">
        <f>IF(SUM(D71:M72)=0,"",SUM(K68:K71))</f>
        <v>4</v>
      </c>
      <c r="Q71" s="175">
        <f>IF(SUM(D71:M71)=0,"",SUM(J68:J71))</f>
        <v>9</v>
      </c>
      <c r="R71" s="362">
        <v>4</v>
      </c>
      <c r="S71" s="363"/>
      <c r="T71" s="35" t="e">
        <f>+U75+U76+U79</f>
        <v>#REF!</v>
      </c>
      <c r="U71" s="35" t="e">
        <f>+T75+T76+T79</f>
        <v>#REF!</v>
      </c>
      <c r="V71" s="36" t="e">
        <f>+T71-U71</f>
        <v>#REF!</v>
      </c>
    </row>
    <row r="72" spans="1:24" ht="15.75" thickTop="1">
      <c r="A72" s="182"/>
      <c r="B72" s="183" t="s">
        <v>36</v>
      </c>
      <c r="C72" s="184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6"/>
      <c r="S72" s="187"/>
      <c r="T72" s="47"/>
      <c r="U72" s="48" t="s">
        <v>22</v>
      </c>
      <c r="V72" s="49" t="e">
        <f>SUM(V68:V71)</f>
        <v>#REF!</v>
      </c>
      <c r="W72" s="48" t="e">
        <f>IF(V72=0,"OK","Virhe")</f>
        <v>#REF!</v>
      </c>
      <c r="X72" s="50"/>
    </row>
    <row r="73" spans="1:22" ht="15.75" thickBot="1">
      <c r="A73" s="188"/>
      <c r="B73" s="189" t="s">
        <v>23</v>
      </c>
      <c r="C73" s="190"/>
      <c r="D73" s="191"/>
      <c r="E73" s="192"/>
      <c r="F73" s="368" t="s">
        <v>24</v>
      </c>
      <c r="G73" s="365"/>
      <c r="H73" s="364" t="s">
        <v>25</v>
      </c>
      <c r="I73" s="365"/>
      <c r="J73" s="364" t="s">
        <v>26</v>
      </c>
      <c r="K73" s="365"/>
      <c r="L73" s="364" t="s">
        <v>27</v>
      </c>
      <c r="M73" s="365"/>
      <c r="N73" s="364" t="s">
        <v>28</v>
      </c>
      <c r="O73" s="365"/>
      <c r="P73" s="366" t="s">
        <v>29</v>
      </c>
      <c r="Q73" s="367"/>
      <c r="R73" s="215"/>
      <c r="S73" s="193" t="s">
        <v>146</v>
      </c>
      <c r="T73" s="54" t="s">
        <v>18</v>
      </c>
      <c r="U73" s="55"/>
      <c r="V73" s="25" t="s">
        <v>19</v>
      </c>
    </row>
    <row r="74" spans="1:22" ht="15.75">
      <c r="A74" s="194" t="s">
        <v>30</v>
      </c>
      <c r="B74" s="195" t="str">
        <f>IF(B68&gt;"",B68,"")</f>
        <v>Lallo/ Manni</v>
      </c>
      <c r="C74" s="195" t="str">
        <f>IF(B70&gt;"",B70,"")</f>
        <v>Hella/ Nousiainen</v>
      </c>
      <c r="D74" s="196"/>
      <c r="E74" s="197"/>
      <c r="F74" s="360">
        <v>-7</v>
      </c>
      <c r="G74" s="361"/>
      <c r="H74" s="357">
        <v>4</v>
      </c>
      <c r="I74" s="358"/>
      <c r="J74" s="357">
        <v>-8</v>
      </c>
      <c r="K74" s="358"/>
      <c r="L74" s="357">
        <v>6</v>
      </c>
      <c r="M74" s="358"/>
      <c r="N74" s="359">
        <v>-14</v>
      </c>
      <c r="O74" s="358"/>
      <c r="P74" s="198">
        <f aca="true" t="shared" si="12" ref="P74:P79">IF(COUNT(F74:N74)=0,"",COUNTIF(F74:N74,"&gt;=0"))</f>
        <v>2</v>
      </c>
      <c r="Q74" s="199">
        <f aca="true" t="shared" si="13" ref="Q74:Q79">IF(COUNT(F74:N74)=0,"",(IF(LEFT(F74,1)="-",1,0)+IF(LEFT(H74,1)="-",1,0)+IF(LEFT(J74,1)="-",1,0)+IF(LEFT(L74,1)="-",1,0)+IF(LEFT(N74,1)="-",1,0)))</f>
        <v>3</v>
      </c>
      <c r="R74" s="220"/>
      <c r="S74" s="201">
        <v>5</v>
      </c>
      <c r="T74" s="61" t="e">
        <f>+#REF!+#REF!+#REF!+#REF!+#REF!</f>
        <v>#REF!</v>
      </c>
      <c r="U74" s="62" t="e">
        <f>+#REF!+#REF!+#REF!+#REF!+#REF!</f>
        <v>#REF!</v>
      </c>
      <c r="V74" s="63" t="e">
        <f aca="true" t="shared" si="14" ref="V74:V79">+T74-U74</f>
        <v>#REF!</v>
      </c>
    </row>
    <row r="75" spans="1:22" ht="15.75">
      <c r="A75" s="194" t="s">
        <v>31</v>
      </c>
      <c r="B75" s="195" t="s">
        <v>140</v>
      </c>
      <c r="C75" s="195" t="str">
        <f>IF(B71&gt;"",B71,"")</f>
        <v>Keivaara/ Halavaara</v>
      </c>
      <c r="D75" s="202"/>
      <c r="E75" s="197"/>
      <c r="F75" s="350">
        <v>-8</v>
      </c>
      <c r="G75" s="351"/>
      <c r="H75" s="350">
        <v>8</v>
      </c>
      <c r="I75" s="351"/>
      <c r="J75" s="350">
        <v>6</v>
      </c>
      <c r="K75" s="351"/>
      <c r="L75" s="350">
        <v>-11</v>
      </c>
      <c r="M75" s="351"/>
      <c r="N75" s="350">
        <v>1</v>
      </c>
      <c r="O75" s="351"/>
      <c r="P75" s="198">
        <f t="shared" si="12"/>
        <v>3</v>
      </c>
      <c r="Q75" s="199">
        <f t="shared" si="13"/>
        <v>2</v>
      </c>
      <c r="R75" s="220"/>
      <c r="S75" s="204">
        <v>6</v>
      </c>
      <c r="T75" s="61" t="e">
        <f>+#REF!+#REF!+#REF!+#REF!+#REF!</f>
        <v>#REF!</v>
      </c>
      <c r="U75" s="62" t="e">
        <f>+#REF!+#REF!+#REF!+#REF!+#REF!</f>
        <v>#REF!</v>
      </c>
      <c r="V75" s="63" t="e">
        <f t="shared" si="14"/>
        <v>#REF!</v>
      </c>
    </row>
    <row r="76" spans="1:22" ht="16.5" thickBot="1">
      <c r="A76" s="194" t="s">
        <v>32</v>
      </c>
      <c r="B76" s="205" t="s">
        <v>76</v>
      </c>
      <c r="C76" s="205" t="str">
        <f>IF(B71&gt;"",B71,"")</f>
        <v>Keivaara/ Halavaara</v>
      </c>
      <c r="D76" s="191"/>
      <c r="E76" s="206"/>
      <c r="F76" s="355">
        <v>6</v>
      </c>
      <c r="G76" s="356"/>
      <c r="H76" s="355">
        <v>6</v>
      </c>
      <c r="I76" s="356"/>
      <c r="J76" s="355">
        <v>5</v>
      </c>
      <c r="K76" s="356"/>
      <c r="L76" s="355"/>
      <c r="M76" s="356"/>
      <c r="N76" s="355"/>
      <c r="O76" s="356"/>
      <c r="P76" s="198">
        <f t="shared" si="12"/>
        <v>3</v>
      </c>
      <c r="Q76" s="199">
        <f t="shared" si="13"/>
        <v>0</v>
      </c>
      <c r="R76" s="220"/>
      <c r="S76" s="204">
        <v>5</v>
      </c>
      <c r="T76" s="61" t="e">
        <f>+#REF!+#REF!+#REF!+#REF!+#REF!</f>
        <v>#REF!</v>
      </c>
      <c r="U76" s="62" t="e">
        <f>+#REF!+#REF!+#REF!+#REF!+#REF!</f>
        <v>#REF!</v>
      </c>
      <c r="V76" s="63" t="e">
        <f t="shared" si="14"/>
        <v>#REF!</v>
      </c>
    </row>
    <row r="77" spans="1:22" ht="15.75">
      <c r="A77" s="194" t="s">
        <v>33</v>
      </c>
      <c r="B77" s="195" t="str">
        <f>IF(B69&gt;"",B69,"")</f>
        <v>T Perkkiö/ Hiltunen</v>
      </c>
      <c r="C77" s="195" t="str">
        <f>IF(B70&gt;"",B70,"")</f>
        <v>Hella/ Nousiainen</v>
      </c>
      <c r="D77" s="196"/>
      <c r="E77" s="197"/>
      <c r="F77" s="357">
        <v>1</v>
      </c>
      <c r="G77" s="358"/>
      <c r="H77" s="357">
        <v>6</v>
      </c>
      <c r="I77" s="358"/>
      <c r="J77" s="357">
        <v>7</v>
      </c>
      <c r="K77" s="358"/>
      <c r="L77" s="357"/>
      <c r="M77" s="358"/>
      <c r="N77" s="357"/>
      <c r="O77" s="358"/>
      <c r="P77" s="198">
        <f t="shared" si="12"/>
        <v>3</v>
      </c>
      <c r="Q77" s="199">
        <f t="shared" si="13"/>
        <v>0</v>
      </c>
      <c r="R77" s="220"/>
      <c r="S77" s="204">
        <v>6</v>
      </c>
      <c r="T77" s="61" t="e">
        <f>+#REF!+#REF!+#REF!+#REF!+#REF!</f>
        <v>#REF!</v>
      </c>
      <c r="U77" s="62" t="e">
        <f>+#REF!+#REF!+#REF!+#REF!+#REF!</f>
        <v>#REF!</v>
      </c>
      <c r="V77" s="63" t="e">
        <f t="shared" si="14"/>
        <v>#REF!</v>
      </c>
    </row>
    <row r="78" spans="1:22" ht="15.75">
      <c r="A78" s="194" t="s">
        <v>34</v>
      </c>
      <c r="B78" s="195" t="str">
        <f>IF(B68&gt;"",B68,"")</f>
        <v>Lallo/ Manni</v>
      </c>
      <c r="C78" s="195" t="str">
        <f>IF(B69&gt;"",B69,"")</f>
        <v>T Perkkiö/ Hiltunen</v>
      </c>
      <c r="D78" s="202"/>
      <c r="E78" s="197"/>
      <c r="F78" s="350">
        <v>7</v>
      </c>
      <c r="G78" s="351"/>
      <c r="H78" s="350">
        <v>8</v>
      </c>
      <c r="I78" s="351"/>
      <c r="J78" s="352">
        <v>-5</v>
      </c>
      <c r="K78" s="351"/>
      <c r="L78" s="350">
        <v>8</v>
      </c>
      <c r="M78" s="351"/>
      <c r="N78" s="350"/>
      <c r="O78" s="351"/>
      <c r="P78" s="198">
        <f t="shared" si="12"/>
        <v>3</v>
      </c>
      <c r="Q78" s="199">
        <f t="shared" si="13"/>
        <v>1</v>
      </c>
      <c r="R78" s="220"/>
      <c r="S78" s="204">
        <v>5</v>
      </c>
      <c r="T78" s="61" t="e">
        <f>+#REF!+#REF!+#REF!+#REF!+#REF!</f>
        <v>#REF!</v>
      </c>
      <c r="U78" s="62" t="e">
        <f>+#REF!+#REF!+#REF!+#REF!+#REF!</f>
        <v>#REF!</v>
      </c>
      <c r="V78" s="63" t="e">
        <f t="shared" si="14"/>
        <v>#REF!</v>
      </c>
    </row>
    <row r="79" spans="1:22" ht="16.5" thickBot="1">
      <c r="A79" s="207" t="s">
        <v>35</v>
      </c>
      <c r="B79" s="208" t="s">
        <v>139</v>
      </c>
      <c r="C79" s="208" t="str">
        <f>IF(B71&gt;"",B71,"")</f>
        <v>Keivaara/ Halavaara</v>
      </c>
      <c r="D79" s="209"/>
      <c r="E79" s="210"/>
      <c r="F79" s="353">
        <v>9</v>
      </c>
      <c r="G79" s="354"/>
      <c r="H79" s="353">
        <v>-7</v>
      </c>
      <c r="I79" s="354"/>
      <c r="J79" s="353">
        <v>-9</v>
      </c>
      <c r="K79" s="354"/>
      <c r="L79" s="353">
        <v>11</v>
      </c>
      <c r="M79" s="354"/>
      <c r="N79" s="353">
        <v>9</v>
      </c>
      <c r="O79" s="354"/>
      <c r="P79" s="211">
        <f t="shared" si="12"/>
        <v>3</v>
      </c>
      <c r="Q79" s="212">
        <f t="shared" si="13"/>
        <v>2</v>
      </c>
      <c r="R79" s="213"/>
      <c r="S79" s="214">
        <v>6</v>
      </c>
      <c r="T79" s="61" t="e">
        <f>+#REF!+#REF!+#REF!+#REF!+#REF!</f>
        <v>#REF!</v>
      </c>
      <c r="U79" s="62" t="e">
        <f>+#REF!+#REF!+#REF!+#REF!+#REF!</f>
        <v>#REF!</v>
      </c>
      <c r="V79" s="63" t="e">
        <f t="shared" si="14"/>
        <v>#REF!</v>
      </c>
    </row>
    <row r="80" spans="2:3" ht="16.5" thickBot="1" thickTop="1">
      <c r="B80" s="85"/>
      <c r="C80" s="85"/>
    </row>
    <row r="81" spans="1:19" ht="16.5" thickTop="1">
      <c r="A81" s="147"/>
      <c r="B81" s="217" t="s">
        <v>69</v>
      </c>
      <c r="C81" s="217"/>
      <c r="D81" s="146"/>
      <c r="E81" s="146"/>
      <c r="F81" s="148"/>
      <c r="G81" s="146"/>
      <c r="H81" s="149" t="s">
        <v>3</v>
      </c>
      <c r="I81" s="150"/>
      <c r="J81" s="384" t="s">
        <v>63</v>
      </c>
      <c r="K81" s="385"/>
      <c r="L81" s="385"/>
      <c r="M81" s="386"/>
      <c r="N81" s="151" t="s">
        <v>4</v>
      </c>
      <c r="O81" s="152"/>
      <c r="P81" s="347" t="s">
        <v>45</v>
      </c>
      <c r="Q81" s="373"/>
      <c r="R81" s="373"/>
      <c r="S81" s="374"/>
    </row>
    <row r="82" spans="1:19" ht="16.5" thickBot="1">
      <c r="A82" s="153"/>
      <c r="B82" s="218" t="s">
        <v>39</v>
      </c>
      <c r="C82" s="219" t="s">
        <v>5</v>
      </c>
      <c r="D82" s="375">
        <v>7.8</v>
      </c>
      <c r="E82" s="376"/>
      <c r="F82" s="377"/>
      <c r="G82" s="378" t="s">
        <v>6</v>
      </c>
      <c r="H82" s="376"/>
      <c r="I82" s="376"/>
      <c r="J82" s="379">
        <v>39760</v>
      </c>
      <c r="K82" s="379"/>
      <c r="L82" s="379"/>
      <c r="M82" s="380"/>
      <c r="N82" s="156" t="s">
        <v>7</v>
      </c>
      <c r="O82" s="157"/>
      <c r="P82" s="381">
        <v>0.59375</v>
      </c>
      <c r="Q82" s="382"/>
      <c r="R82" s="382"/>
      <c r="S82" s="383"/>
    </row>
    <row r="83" spans="1:22" ht="15.75" thickTop="1">
      <c r="A83" s="158"/>
      <c r="B83" s="159" t="s">
        <v>9</v>
      </c>
      <c r="C83" s="160" t="s">
        <v>0</v>
      </c>
      <c r="D83" s="369" t="s">
        <v>10</v>
      </c>
      <c r="E83" s="370"/>
      <c r="F83" s="369" t="s">
        <v>11</v>
      </c>
      <c r="G83" s="370"/>
      <c r="H83" s="369" t="s">
        <v>12</v>
      </c>
      <c r="I83" s="370"/>
      <c r="J83" s="369" t="s">
        <v>13</v>
      </c>
      <c r="K83" s="370"/>
      <c r="L83" s="369"/>
      <c r="M83" s="370"/>
      <c r="N83" s="161" t="s">
        <v>14</v>
      </c>
      <c r="O83" s="162" t="s">
        <v>15</v>
      </c>
      <c r="P83" s="163" t="s">
        <v>16</v>
      </c>
      <c r="Q83" s="164"/>
      <c r="R83" s="371" t="s">
        <v>17</v>
      </c>
      <c r="S83" s="372"/>
      <c r="T83" s="348" t="s">
        <v>18</v>
      </c>
      <c r="U83" s="349"/>
      <c r="V83" s="25" t="s">
        <v>19</v>
      </c>
    </row>
    <row r="84" spans="1:22" ht="15.75">
      <c r="A84" s="165">
        <v>97</v>
      </c>
      <c r="B84" s="166" t="s">
        <v>154</v>
      </c>
      <c r="C84" s="167" t="s">
        <v>54</v>
      </c>
      <c r="D84" s="168"/>
      <c r="E84" s="169"/>
      <c r="F84" s="170">
        <f>+P94</f>
        <v>2</v>
      </c>
      <c r="G84" s="171">
        <f>+Q94</f>
        <v>3</v>
      </c>
      <c r="H84" s="170">
        <f>P90</f>
        <v>3</v>
      </c>
      <c r="I84" s="171">
        <f>Q90</f>
        <v>0</v>
      </c>
      <c r="J84" s="170">
        <f>P92</f>
        <v>3</v>
      </c>
      <c r="K84" s="171">
        <f>Q92</f>
        <v>2</v>
      </c>
      <c r="L84" s="170"/>
      <c r="M84" s="171"/>
      <c r="N84" s="172">
        <f>IF(SUM(D84:M84)=0,"",COUNTIF(E84:E87,"3"))</f>
        <v>2</v>
      </c>
      <c r="O84" s="173">
        <f>IF(SUM(E84:N84)=0,"",COUNTIF(D84:D87,"3"))</f>
        <v>1</v>
      </c>
      <c r="P84" s="174">
        <f>IF(SUM(D84:M84)=0,"",SUM(E84:E87))</f>
        <v>8</v>
      </c>
      <c r="Q84" s="175">
        <f>IF(SUM(D84:M84)=0,"",SUM(D84:D87))</f>
        <v>5</v>
      </c>
      <c r="R84" s="362">
        <v>2</v>
      </c>
      <c r="S84" s="363"/>
      <c r="T84" s="35" t="e">
        <f>+T90+T92+T94</f>
        <v>#REF!</v>
      </c>
      <c r="U84" s="35" t="e">
        <f>+U90+U92+U94</f>
        <v>#REF!</v>
      </c>
      <c r="V84" s="36" t="e">
        <f>+T84-U84</f>
        <v>#REF!</v>
      </c>
    </row>
    <row r="85" spans="1:22" ht="15.75">
      <c r="A85" s="176"/>
      <c r="B85" s="166" t="s">
        <v>144</v>
      </c>
      <c r="C85" s="167" t="s">
        <v>150</v>
      </c>
      <c r="D85" s="177">
        <f>+Q94</f>
        <v>3</v>
      </c>
      <c r="E85" s="178">
        <f>+P94</f>
        <v>2</v>
      </c>
      <c r="F85" s="179"/>
      <c r="G85" s="180"/>
      <c r="H85" s="177">
        <f>P93</f>
        <v>3</v>
      </c>
      <c r="I85" s="178">
        <f>Q93</f>
        <v>2</v>
      </c>
      <c r="J85" s="177">
        <f>P91</f>
        <v>3</v>
      </c>
      <c r="K85" s="178">
        <f>Q91</f>
        <v>2</v>
      </c>
      <c r="L85" s="177"/>
      <c r="M85" s="178"/>
      <c r="N85" s="172">
        <f>IF(SUM(D85:M85)=0,"",COUNTIF(G84:G87,"3"))</f>
        <v>3</v>
      </c>
      <c r="O85" s="173">
        <f>IF(SUM(E85:N85)=0,"",COUNTIF(F84:F87,"3"))</f>
        <v>0</v>
      </c>
      <c r="P85" s="174">
        <f>IF(SUM(D85:M85)=0,"",SUM(G84:G87))</f>
        <v>9</v>
      </c>
      <c r="Q85" s="175">
        <f>IF(SUM(D85:M85)=0,"",SUM(F84:F87))</f>
        <v>6</v>
      </c>
      <c r="R85" s="362">
        <v>1</v>
      </c>
      <c r="S85" s="363"/>
      <c r="T85" s="35" t="e">
        <f>+T91+T93+U94</f>
        <v>#REF!</v>
      </c>
      <c r="U85" s="35" t="e">
        <f>+U91+U93+T94</f>
        <v>#REF!</v>
      </c>
      <c r="V85" s="36" t="e">
        <f>+T85-U85</f>
        <v>#REF!</v>
      </c>
    </row>
    <row r="86" spans="1:22" ht="15.75">
      <c r="A86" s="176"/>
      <c r="B86" s="166" t="s">
        <v>155</v>
      </c>
      <c r="C86" s="167" t="s">
        <v>156</v>
      </c>
      <c r="D86" s="177">
        <f>+Q90</f>
        <v>0</v>
      </c>
      <c r="E86" s="178">
        <f>+P90</f>
        <v>3</v>
      </c>
      <c r="F86" s="177">
        <f>Q93</f>
        <v>2</v>
      </c>
      <c r="G86" s="178">
        <f>P93</f>
        <v>3</v>
      </c>
      <c r="H86" s="179"/>
      <c r="I86" s="180"/>
      <c r="J86" s="177">
        <f>P95</f>
        <v>3</v>
      </c>
      <c r="K86" s="178">
        <f>Q95</f>
        <v>0</v>
      </c>
      <c r="L86" s="177"/>
      <c r="M86" s="178"/>
      <c r="N86" s="172">
        <f>IF(SUM(D86:M86)=0,"",COUNTIF(I84:I87,"3"))</f>
        <v>1</v>
      </c>
      <c r="O86" s="173">
        <f>IF(SUM(E86:N86)=0,"",COUNTIF(H84:H87,"3"))</f>
        <v>2</v>
      </c>
      <c r="P86" s="174">
        <f>IF(SUM(D86:M86)=0,"",SUM(I84:I87))</f>
        <v>5</v>
      </c>
      <c r="Q86" s="175">
        <f>IF(SUM(D86:M86)=0,"",SUM(H84:H87))</f>
        <v>6</v>
      </c>
      <c r="R86" s="362">
        <v>3</v>
      </c>
      <c r="S86" s="363"/>
      <c r="T86" s="35" t="e">
        <f>+U90+U93+T95</f>
        <v>#REF!</v>
      </c>
      <c r="U86" s="35" t="e">
        <f>+T90+T93+U95</f>
        <v>#REF!</v>
      </c>
      <c r="V86" s="36" t="e">
        <f>+T86-U86</f>
        <v>#REF!</v>
      </c>
    </row>
    <row r="87" spans="1:22" ht="16.5" thickBot="1">
      <c r="A87" s="176"/>
      <c r="B87" s="181" t="s">
        <v>138</v>
      </c>
      <c r="C87" s="167" t="s">
        <v>54</v>
      </c>
      <c r="D87" s="177">
        <f>Q92</f>
        <v>2</v>
      </c>
      <c r="E87" s="178">
        <f>P92</f>
        <v>3</v>
      </c>
      <c r="F87" s="177">
        <f>Q91</f>
        <v>2</v>
      </c>
      <c r="G87" s="178">
        <f>P91</f>
        <v>3</v>
      </c>
      <c r="H87" s="177">
        <f>Q95</f>
        <v>0</v>
      </c>
      <c r="I87" s="178">
        <f>P95</f>
        <v>3</v>
      </c>
      <c r="J87" s="179"/>
      <c r="K87" s="180"/>
      <c r="L87" s="177"/>
      <c r="M87" s="178"/>
      <c r="N87" s="172">
        <f>IF(SUM(D87:M87)=0,"",COUNTIF(K84:K87,"3"))</f>
        <v>0</v>
      </c>
      <c r="O87" s="173">
        <f>IF(SUM(E87:N87)=0,"",COUNTIF(J84:J87,"3"))</f>
        <v>3</v>
      </c>
      <c r="P87" s="174">
        <f>IF(SUM(D87:M88)=0,"",SUM(K84:K87))</f>
        <v>4</v>
      </c>
      <c r="Q87" s="175">
        <f>IF(SUM(D87:M87)=0,"",SUM(J84:J87))</f>
        <v>9</v>
      </c>
      <c r="R87" s="362">
        <v>4</v>
      </c>
      <c r="S87" s="363"/>
      <c r="T87" s="35" t="e">
        <f>+U91+U92+U95</f>
        <v>#REF!</v>
      </c>
      <c r="U87" s="35" t="e">
        <f>+T91+T92+T95</f>
        <v>#REF!</v>
      </c>
      <c r="V87" s="36" t="e">
        <f>+T87-U87</f>
        <v>#REF!</v>
      </c>
    </row>
    <row r="88" spans="1:24" ht="15.75" thickTop="1">
      <c r="A88" s="182"/>
      <c r="B88" s="183" t="s">
        <v>36</v>
      </c>
      <c r="C88" s="184"/>
      <c r="D88" s="215"/>
      <c r="E88" s="21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6"/>
      <c r="S88" s="187"/>
      <c r="T88" s="47"/>
      <c r="U88" s="48" t="s">
        <v>22</v>
      </c>
      <c r="V88" s="49" t="e">
        <f>SUM(V84:V87)</f>
        <v>#REF!</v>
      </c>
      <c r="W88" s="48" t="e">
        <f>IF(V88=0,"OK","Virhe")</f>
        <v>#REF!</v>
      </c>
      <c r="X88" s="50"/>
    </row>
    <row r="89" spans="1:22" ht="15.75" thickBot="1">
      <c r="A89" s="188"/>
      <c r="B89" s="189" t="s">
        <v>23</v>
      </c>
      <c r="C89" s="190"/>
      <c r="D89" s="191"/>
      <c r="E89" s="192"/>
      <c r="F89" s="368" t="s">
        <v>24</v>
      </c>
      <c r="G89" s="365"/>
      <c r="H89" s="364" t="s">
        <v>25</v>
      </c>
      <c r="I89" s="365"/>
      <c r="J89" s="364" t="s">
        <v>26</v>
      </c>
      <c r="K89" s="365"/>
      <c r="L89" s="364" t="s">
        <v>27</v>
      </c>
      <c r="M89" s="365"/>
      <c r="N89" s="364" t="s">
        <v>28</v>
      </c>
      <c r="O89" s="365"/>
      <c r="P89" s="366" t="s">
        <v>29</v>
      </c>
      <c r="Q89" s="367"/>
      <c r="R89" s="215"/>
      <c r="S89" s="193" t="s">
        <v>146</v>
      </c>
      <c r="T89" s="54" t="s">
        <v>18</v>
      </c>
      <c r="U89" s="55"/>
      <c r="V89" s="25" t="s">
        <v>19</v>
      </c>
    </row>
    <row r="90" spans="1:22" ht="15.75">
      <c r="A90" s="194" t="s">
        <v>30</v>
      </c>
      <c r="B90" s="195" t="str">
        <f>IF(B84&gt;"",B84,"")</f>
        <v>Oinas/ M Perkkiö</v>
      </c>
      <c r="C90" s="195" t="str">
        <f>IF(B86&gt;"",B86,"")</f>
        <v>Hämäläinen/ Aarnio</v>
      </c>
      <c r="D90" s="196"/>
      <c r="E90" s="197"/>
      <c r="F90" s="360">
        <v>8</v>
      </c>
      <c r="G90" s="361"/>
      <c r="H90" s="357">
        <v>6</v>
      </c>
      <c r="I90" s="358"/>
      <c r="J90" s="357">
        <v>7</v>
      </c>
      <c r="K90" s="358"/>
      <c r="L90" s="357"/>
      <c r="M90" s="358"/>
      <c r="N90" s="359"/>
      <c r="O90" s="358"/>
      <c r="P90" s="198">
        <f aca="true" t="shared" si="15" ref="P90:P95">IF(COUNT(F90:N90)=0,"",COUNTIF(F90:N90,"&gt;=0"))</f>
        <v>3</v>
      </c>
      <c r="Q90" s="199">
        <f aca="true" t="shared" si="16" ref="Q90:Q95">IF(COUNT(F90:N90)=0,"",(IF(LEFT(F90,1)="-",1,0)+IF(LEFT(H90,1)="-",1,0)+IF(LEFT(J90,1)="-",1,0)+IF(LEFT(L90,1)="-",1,0)+IF(LEFT(N90,1)="-",1,0)))</f>
        <v>0</v>
      </c>
      <c r="R90" s="220"/>
      <c r="S90" s="201">
        <v>7</v>
      </c>
      <c r="T90" s="61" t="e">
        <f>+#REF!+#REF!+#REF!+#REF!+#REF!</f>
        <v>#REF!</v>
      </c>
      <c r="U90" s="62" t="e">
        <f>+#REF!+#REF!+#REF!+#REF!+#REF!</f>
        <v>#REF!</v>
      </c>
      <c r="V90" s="63" t="e">
        <f aca="true" t="shared" si="17" ref="V90:V95">+T90-U90</f>
        <v>#REF!</v>
      </c>
    </row>
    <row r="91" spans="1:22" ht="15.75">
      <c r="A91" s="194" t="s">
        <v>31</v>
      </c>
      <c r="B91" s="195" t="str">
        <f>IF(B85&gt;"",B85,"")</f>
        <v>Halonen/ Haarala</v>
      </c>
      <c r="C91" s="195" t="str">
        <f>IF(B87&gt;"",B87,"")</f>
        <v>Virtanen/ Anttila</v>
      </c>
      <c r="D91" s="202"/>
      <c r="E91" s="197"/>
      <c r="F91" s="350">
        <v>10</v>
      </c>
      <c r="G91" s="351"/>
      <c r="H91" s="350">
        <v>-2</v>
      </c>
      <c r="I91" s="351"/>
      <c r="J91" s="350">
        <v>6</v>
      </c>
      <c r="K91" s="351"/>
      <c r="L91" s="350">
        <v>-5</v>
      </c>
      <c r="M91" s="351"/>
      <c r="N91" s="350">
        <v>9</v>
      </c>
      <c r="O91" s="351"/>
      <c r="P91" s="198">
        <f t="shared" si="15"/>
        <v>3</v>
      </c>
      <c r="Q91" s="199">
        <f t="shared" si="16"/>
        <v>2</v>
      </c>
      <c r="R91" s="220"/>
      <c r="S91" s="204">
        <v>8</v>
      </c>
      <c r="T91" s="61" t="e">
        <f>+#REF!+#REF!+#REF!+#REF!+#REF!</f>
        <v>#REF!</v>
      </c>
      <c r="U91" s="62" t="e">
        <f>+#REF!+#REF!+#REF!+#REF!+#REF!</f>
        <v>#REF!</v>
      </c>
      <c r="V91" s="63" t="e">
        <f t="shared" si="17"/>
        <v>#REF!</v>
      </c>
    </row>
    <row r="92" spans="1:22" ht="16.5" thickBot="1">
      <c r="A92" s="194" t="s">
        <v>32</v>
      </c>
      <c r="B92" s="205" t="s">
        <v>154</v>
      </c>
      <c r="C92" s="205" t="str">
        <f>IF(B87&gt;"",B87,"")</f>
        <v>Virtanen/ Anttila</v>
      </c>
      <c r="D92" s="191"/>
      <c r="E92" s="206"/>
      <c r="F92" s="355">
        <v>-5</v>
      </c>
      <c r="G92" s="356"/>
      <c r="H92" s="355">
        <v>5</v>
      </c>
      <c r="I92" s="356"/>
      <c r="J92" s="355">
        <v>-9</v>
      </c>
      <c r="K92" s="356"/>
      <c r="L92" s="355">
        <v>7</v>
      </c>
      <c r="M92" s="356"/>
      <c r="N92" s="355">
        <v>5</v>
      </c>
      <c r="O92" s="356"/>
      <c r="P92" s="198">
        <f t="shared" si="15"/>
        <v>3</v>
      </c>
      <c r="Q92" s="199">
        <f t="shared" si="16"/>
        <v>2</v>
      </c>
      <c r="R92" s="220"/>
      <c r="S92" s="204">
        <v>7</v>
      </c>
      <c r="T92" s="61" t="e">
        <f>+#REF!+#REF!+#REF!+#REF!+#REF!</f>
        <v>#REF!</v>
      </c>
      <c r="U92" s="62" t="e">
        <f>+#REF!+#REF!+#REF!+#REF!+#REF!</f>
        <v>#REF!</v>
      </c>
      <c r="V92" s="63" t="e">
        <f t="shared" si="17"/>
        <v>#REF!</v>
      </c>
    </row>
    <row r="93" spans="1:22" ht="15.75">
      <c r="A93" s="194" t="s">
        <v>33</v>
      </c>
      <c r="B93" s="195" t="str">
        <f>IF(B85&gt;"",B85,"")</f>
        <v>Halonen/ Haarala</v>
      </c>
      <c r="C93" s="195" t="str">
        <f>IF(B86&gt;"",B86,"")</f>
        <v>Hämäläinen/ Aarnio</v>
      </c>
      <c r="D93" s="196"/>
      <c r="E93" s="197"/>
      <c r="F93" s="357">
        <v>4</v>
      </c>
      <c r="G93" s="358"/>
      <c r="H93" s="357">
        <v>4</v>
      </c>
      <c r="I93" s="358"/>
      <c r="J93" s="357">
        <v>-5</v>
      </c>
      <c r="K93" s="358"/>
      <c r="L93" s="357">
        <v>-7</v>
      </c>
      <c r="M93" s="358"/>
      <c r="N93" s="357">
        <v>6</v>
      </c>
      <c r="O93" s="358"/>
      <c r="P93" s="198">
        <f t="shared" si="15"/>
        <v>3</v>
      </c>
      <c r="Q93" s="199">
        <f t="shared" si="16"/>
        <v>2</v>
      </c>
      <c r="R93" s="220"/>
      <c r="S93" s="204">
        <v>8</v>
      </c>
      <c r="T93" s="61" t="e">
        <f>+#REF!+#REF!+#REF!+#REF!+#REF!</f>
        <v>#REF!</v>
      </c>
      <c r="U93" s="62" t="e">
        <f>+#REF!+#REF!+#REF!+#REF!+#REF!</f>
        <v>#REF!</v>
      </c>
      <c r="V93" s="63" t="e">
        <f t="shared" si="17"/>
        <v>#REF!</v>
      </c>
    </row>
    <row r="94" spans="1:22" ht="15.75">
      <c r="A94" s="194" t="s">
        <v>34</v>
      </c>
      <c r="B94" s="195" t="str">
        <f>IF(B84&gt;"",B84,"")</f>
        <v>Oinas/ M Perkkiö</v>
      </c>
      <c r="C94" s="195" t="str">
        <f>IF(B85&gt;"",B85,"")</f>
        <v>Halonen/ Haarala</v>
      </c>
      <c r="D94" s="202"/>
      <c r="E94" s="197"/>
      <c r="F94" s="350">
        <v>-7</v>
      </c>
      <c r="G94" s="351"/>
      <c r="H94" s="350">
        <v>-9</v>
      </c>
      <c r="I94" s="351"/>
      <c r="J94" s="352">
        <v>7</v>
      </c>
      <c r="K94" s="351"/>
      <c r="L94" s="350">
        <v>7</v>
      </c>
      <c r="M94" s="351"/>
      <c r="N94" s="350">
        <v>-9</v>
      </c>
      <c r="O94" s="351"/>
      <c r="P94" s="198">
        <f t="shared" si="15"/>
        <v>2</v>
      </c>
      <c r="Q94" s="199">
        <f t="shared" si="16"/>
        <v>3</v>
      </c>
      <c r="R94" s="220"/>
      <c r="S94" s="204">
        <v>7</v>
      </c>
      <c r="T94" s="61" t="e">
        <f>+#REF!+#REF!+#REF!+#REF!+#REF!</f>
        <v>#REF!</v>
      </c>
      <c r="U94" s="62" t="e">
        <f>+#REF!+#REF!+#REF!+#REF!+#REF!</f>
        <v>#REF!</v>
      </c>
      <c r="V94" s="63" t="e">
        <f t="shared" si="17"/>
        <v>#REF!</v>
      </c>
    </row>
    <row r="95" spans="1:22" ht="16.5" thickBot="1">
      <c r="A95" s="207" t="s">
        <v>35</v>
      </c>
      <c r="B95" s="208" t="str">
        <f>IF(B86&gt;"",B86,"")</f>
        <v>Hämäläinen/ Aarnio</v>
      </c>
      <c r="C95" s="208" t="str">
        <f>IF(B87&gt;"",B87,"")</f>
        <v>Virtanen/ Anttila</v>
      </c>
      <c r="D95" s="209"/>
      <c r="E95" s="210"/>
      <c r="F95" s="353">
        <v>6</v>
      </c>
      <c r="G95" s="354"/>
      <c r="H95" s="353">
        <v>5</v>
      </c>
      <c r="I95" s="354"/>
      <c r="J95" s="353">
        <v>6</v>
      </c>
      <c r="K95" s="354"/>
      <c r="L95" s="353"/>
      <c r="M95" s="354"/>
      <c r="N95" s="353"/>
      <c r="O95" s="354"/>
      <c r="P95" s="211">
        <f t="shared" si="15"/>
        <v>3</v>
      </c>
      <c r="Q95" s="212">
        <f t="shared" si="16"/>
        <v>0</v>
      </c>
      <c r="R95" s="213"/>
      <c r="S95" s="214">
        <v>8</v>
      </c>
      <c r="T95" s="61" t="e">
        <f>+#REF!+#REF!+#REF!+#REF!+#REF!</f>
        <v>#REF!</v>
      </c>
      <c r="U95" s="62" t="e">
        <f>+#REF!+#REF!+#REF!+#REF!+#REF!</f>
        <v>#REF!</v>
      </c>
      <c r="V95" s="63" t="e">
        <f t="shared" si="17"/>
        <v>#REF!</v>
      </c>
    </row>
    <row r="96" spans="2:3" ht="15.75" thickTop="1">
      <c r="B96" s="85"/>
      <c r="C96" s="85"/>
    </row>
    <row r="104" ht="15">
      <c r="X104" s="50"/>
    </row>
    <row r="120" ht="15">
      <c r="X120" s="50"/>
    </row>
  </sheetData>
  <mergeCells count="318"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L83:M83"/>
    <mergeCell ref="R83:S83"/>
    <mergeCell ref="T83:U83"/>
    <mergeCell ref="R84:S84"/>
    <mergeCell ref="D83:E83"/>
    <mergeCell ref="F83:G83"/>
    <mergeCell ref="H83:I83"/>
    <mergeCell ref="J83:K83"/>
    <mergeCell ref="J81:M81"/>
    <mergeCell ref="P81:S81"/>
    <mergeCell ref="D82:F82"/>
    <mergeCell ref="G82:I82"/>
    <mergeCell ref="J82:M82"/>
    <mergeCell ref="P82:S82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L67:M67"/>
    <mergeCell ref="R67:S67"/>
    <mergeCell ref="T67:U67"/>
    <mergeCell ref="R68:S68"/>
    <mergeCell ref="D67:E67"/>
    <mergeCell ref="F67:G67"/>
    <mergeCell ref="H67:I67"/>
    <mergeCell ref="J67:K67"/>
    <mergeCell ref="J65:M65"/>
    <mergeCell ref="P65:S65"/>
    <mergeCell ref="D66:F66"/>
    <mergeCell ref="G66:I66"/>
    <mergeCell ref="J66:M66"/>
    <mergeCell ref="P66:S66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L51:M51"/>
    <mergeCell ref="R51:S51"/>
    <mergeCell ref="T51:U51"/>
    <mergeCell ref="R52:S52"/>
    <mergeCell ref="D51:E51"/>
    <mergeCell ref="F51:G51"/>
    <mergeCell ref="H51:I51"/>
    <mergeCell ref="J51:K51"/>
    <mergeCell ref="J49:M49"/>
    <mergeCell ref="P49:S49"/>
    <mergeCell ref="D50:F50"/>
    <mergeCell ref="G50:I50"/>
    <mergeCell ref="J50:M50"/>
    <mergeCell ref="P50:S50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L35:M35"/>
    <mergeCell ref="R35:S35"/>
    <mergeCell ref="T35:U35"/>
    <mergeCell ref="R36:S36"/>
    <mergeCell ref="D35:E35"/>
    <mergeCell ref="F35:G35"/>
    <mergeCell ref="H35:I35"/>
    <mergeCell ref="J35:K35"/>
    <mergeCell ref="J33:M33"/>
    <mergeCell ref="P33:S33"/>
    <mergeCell ref="D34:F34"/>
    <mergeCell ref="G34:I34"/>
    <mergeCell ref="J34:M34"/>
    <mergeCell ref="P34:S34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T19:U19"/>
    <mergeCell ref="R20:S20"/>
    <mergeCell ref="D19:E19"/>
    <mergeCell ref="F19:G19"/>
    <mergeCell ref="H19:I19"/>
    <mergeCell ref="J19:K19"/>
    <mergeCell ref="K17:N17"/>
    <mergeCell ref="Q17:T17"/>
    <mergeCell ref="E18:G18"/>
    <mergeCell ref="H18:J18"/>
    <mergeCell ref="K18:N18"/>
    <mergeCell ref="Q18:T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7:S7"/>
    <mergeCell ref="F9:G9"/>
    <mergeCell ref="H9:I9"/>
    <mergeCell ref="J9:K9"/>
    <mergeCell ref="L9:M9"/>
    <mergeCell ref="N9:O9"/>
    <mergeCell ref="P9:Q9"/>
    <mergeCell ref="D3:E3"/>
    <mergeCell ref="F3:G3"/>
    <mergeCell ref="H3:I3"/>
    <mergeCell ref="J3:K3"/>
    <mergeCell ref="D2:F2"/>
    <mergeCell ref="G2:I2"/>
    <mergeCell ref="J2:M2"/>
    <mergeCell ref="P2:S2"/>
    <mergeCell ref="J1:M1"/>
    <mergeCell ref="P1:S1"/>
    <mergeCell ref="L3:M3"/>
    <mergeCell ref="R3:S3"/>
    <mergeCell ref="T3:U3"/>
    <mergeCell ref="R4:S4"/>
    <mergeCell ref="R5:S5"/>
    <mergeCell ref="R6:S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3">
    <pageSetUpPr fitToPage="1"/>
  </sheetPr>
  <dimension ref="A1:J22"/>
  <sheetViews>
    <sheetView showGridLines="0" zoomScale="75" zoomScaleNormal="75" workbookViewId="0" topLeftCell="A4">
      <selection activeCell="H14" sqref="H14"/>
    </sheetView>
  </sheetViews>
  <sheetFormatPr defaultColWidth="8.88671875" defaultRowHeight="19.5" customHeight="1"/>
  <cols>
    <col min="1" max="1" width="4.3359375" style="93" customWidth="1"/>
    <col min="2" max="2" width="3.21484375" style="111" customWidth="1"/>
    <col min="3" max="3" width="28.77734375" style="93" customWidth="1"/>
    <col min="4" max="4" width="18.3359375" style="93" customWidth="1"/>
    <col min="5" max="8" width="15.21484375" style="111" customWidth="1"/>
    <col min="9" max="16384" width="7.4453125" style="93" customWidth="1"/>
  </cols>
  <sheetData>
    <row r="1" spans="2:10" ht="19.5" customHeight="1">
      <c r="B1" s="230"/>
      <c r="C1" s="231" t="s">
        <v>64</v>
      </c>
      <c r="D1" s="435" t="s">
        <v>69</v>
      </c>
      <c r="E1" s="436"/>
      <c r="F1" s="230"/>
      <c r="G1" s="230"/>
      <c r="H1" s="230"/>
      <c r="I1" s="229"/>
      <c r="J1" s="229"/>
    </row>
    <row r="2" spans="1:10" ht="19.5" customHeight="1">
      <c r="A2" s="229"/>
      <c r="B2" s="232"/>
      <c r="C2" s="233" t="s">
        <v>3</v>
      </c>
      <c r="D2" s="437" t="s">
        <v>78</v>
      </c>
      <c r="E2" s="438"/>
      <c r="F2" s="234"/>
      <c r="G2" s="234"/>
      <c r="H2" s="234"/>
      <c r="I2" s="270"/>
      <c r="J2" s="229"/>
    </row>
    <row r="3" spans="1:10" ht="19.5" customHeight="1">
      <c r="A3" s="229"/>
      <c r="B3" s="232"/>
      <c r="C3" s="233" t="s">
        <v>65</v>
      </c>
      <c r="D3" s="439" t="s">
        <v>79</v>
      </c>
      <c r="E3" s="440"/>
      <c r="F3" s="235"/>
      <c r="G3" s="235"/>
      <c r="H3" s="235"/>
      <c r="I3" s="270"/>
      <c r="J3" s="229"/>
    </row>
    <row r="4" spans="1:10" ht="24.75" customHeight="1" thickBot="1">
      <c r="A4" s="229"/>
      <c r="B4" s="236"/>
      <c r="C4" s="237"/>
      <c r="D4" s="237"/>
      <c r="E4" s="238"/>
      <c r="F4" s="238"/>
      <c r="G4" s="238"/>
      <c r="H4" s="238"/>
      <c r="I4" s="271"/>
      <c r="J4" s="229"/>
    </row>
    <row r="5" spans="1:10" ht="24.75" customHeight="1">
      <c r="A5" s="239"/>
      <c r="B5" s="240" t="s">
        <v>66</v>
      </c>
      <c r="C5" s="241" t="s">
        <v>178</v>
      </c>
      <c r="D5" s="253"/>
      <c r="E5" s="254"/>
      <c r="F5" s="242"/>
      <c r="G5" s="242"/>
      <c r="H5" s="242"/>
      <c r="I5" s="272"/>
      <c r="J5" s="269"/>
    </row>
    <row r="6" spans="1:10" ht="24.75" customHeight="1" thickBot="1">
      <c r="A6" s="239"/>
      <c r="B6" s="243"/>
      <c r="C6" s="244"/>
      <c r="D6" s="245"/>
      <c r="E6" s="255"/>
      <c r="F6" s="260" t="s">
        <v>342</v>
      </c>
      <c r="G6" s="242"/>
      <c r="H6" s="242"/>
      <c r="I6" s="272"/>
      <c r="J6" s="269"/>
    </row>
    <row r="7" spans="1:10" ht="24.75" customHeight="1">
      <c r="A7" s="239"/>
      <c r="B7" s="247" t="s">
        <v>168</v>
      </c>
      <c r="C7" s="248" t="s">
        <v>181</v>
      </c>
      <c r="D7" s="256"/>
      <c r="E7" s="257" t="s">
        <v>338</v>
      </c>
      <c r="F7" s="258" t="s">
        <v>349</v>
      </c>
      <c r="G7" s="242"/>
      <c r="H7" s="242"/>
      <c r="I7" s="272"/>
      <c r="J7" s="269"/>
    </row>
    <row r="8" spans="1:10" ht="24.75" customHeight="1" thickBot="1">
      <c r="A8" s="239"/>
      <c r="B8" s="250" t="s">
        <v>169</v>
      </c>
      <c r="C8" s="251" t="s">
        <v>188</v>
      </c>
      <c r="D8" s="259"/>
      <c r="E8" s="254" t="s">
        <v>345</v>
      </c>
      <c r="F8" s="258"/>
      <c r="G8" s="260" t="s">
        <v>343</v>
      </c>
      <c r="H8" s="242"/>
      <c r="I8" s="272"/>
      <c r="J8" s="269"/>
    </row>
    <row r="9" spans="1:10" ht="24.75" customHeight="1">
      <c r="A9" s="239"/>
      <c r="B9" s="240" t="s">
        <v>170</v>
      </c>
      <c r="C9" s="241" t="s">
        <v>183</v>
      </c>
      <c r="D9" s="253"/>
      <c r="E9" s="254" t="s">
        <v>339</v>
      </c>
      <c r="F9" s="258"/>
      <c r="G9" s="258" t="s">
        <v>353</v>
      </c>
      <c r="H9" s="242"/>
      <c r="I9" s="272"/>
      <c r="J9" s="269"/>
    </row>
    <row r="10" spans="1:10" ht="24.75" customHeight="1" thickBot="1">
      <c r="A10" s="239"/>
      <c r="B10" s="243" t="s">
        <v>171</v>
      </c>
      <c r="C10" s="244" t="s">
        <v>187</v>
      </c>
      <c r="D10" s="245"/>
      <c r="E10" s="255" t="s">
        <v>346</v>
      </c>
      <c r="F10" s="261" t="s">
        <v>343</v>
      </c>
      <c r="G10" s="249"/>
      <c r="H10" s="242"/>
      <c r="I10" s="272"/>
      <c r="J10" s="269"/>
    </row>
    <row r="11" spans="1:10" ht="24.75" customHeight="1">
      <c r="A11" s="239"/>
      <c r="B11" s="247"/>
      <c r="C11" s="248"/>
      <c r="D11" s="256"/>
      <c r="E11" s="257"/>
      <c r="F11" s="254" t="s">
        <v>350</v>
      </c>
      <c r="G11" s="249"/>
      <c r="H11" s="242"/>
      <c r="I11" s="272"/>
      <c r="J11" s="269"/>
    </row>
    <row r="12" spans="1:10" ht="24.75" customHeight="1" thickBot="1">
      <c r="A12" s="239"/>
      <c r="B12" s="250" t="s">
        <v>172</v>
      </c>
      <c r="C12" s="251" t="s">
        <v>184</v>
      </c>
      <c r="D12" s="259"/>
      <c r="E12" s="254"/>
      <c r="F12" s="254"/>
      <c r="G12" s="249"/>
      <c r="H12" s="260" t="s">
        <v>343</v>
      </c>
      <c r="I12" s="272"/>
      <c r="J12" s="269"/>
    </row>
    <row r="13" spans="1:10" ht="24.75" customHeight="1" thickBot="1">
      <c r="A13" s="263"/>
      <c r="B13" s="264"/>
      <c r="C13" s="265"/>
      <c r="D13" s="265"/>
      <c r="E13" s="254"/>
      <c r="F13" s="254"/>
      <c r="G13" s="249"/>
      <c r="H13" s="266" t="s">
        <v>355</v>
      </c>
      <c r="I13" s="272"/>
      <c r="J13" s="269"/>
    </row>
    <row r="14" spans="1:10" ht="24.75" customHeight="1">
      <c r="A14" s="239"/>
      <c r="B14" s="240" t="s">
        <v>173</v>
      </c>
      <c r="C14" s="241" t="s">
        <v>182</v>
      </c>
      <c r="D14" s="253"/>
      <c r="E14" s="254"/>
      <c r="F14" s="254"/>
      <c r="G14" s="249"/>
      <c r="H14" s="242"/>
      <c r="I14" s="272"/>
      <c r="J14" s="269"/>
    </row>
    <row r="15" spans="1:10" ht="24.75" customHeight="1" thickBot="1">
      <c r="A15" s="239"/>
      <c r="B15" s="243"/>
      <c r="C15" s="244"/>
      <c r="D15" s="245"/>
      <c r="E15" s="255"/>
      <c r="F15" s="260" t="s">
        <v>340</v>
      </c>
      <c r="G15" s="249"/>
      <c r="H15" s="242"/>
      <c r="I15" s="272"/>
      <c r="J15" s="269"/>
    </row>
    <row r="16" spans="1:10" ht="24.75" customHeight="1">
      <c r="A16" s="239"/>
      <c r="B16" s="247" t="s">
        <v>174</v>
      </c>
      <c r="C16" s="248" t="s">
        <v>179</v>
      </c>
      <c r="D16" s="256"/>
      <c r="E16" s="257" t="s">
        <v>340</v>
      </c>
      <c r="F16" s="258" t="s">
        <v>351</v>
      </c>
      <c r="G16" s="249"/>
      <c r="H16" s="242"/>
      <c r="I16" s="272"/>
      <c r="J16" s="269"/>
    </row>
    <row r="17" spans="1:10" ht="24.75" customHeight="1" thickBot="1">
      <c r="A17" s="239"/>
      <c r="B17" s="250" t="s">
        <v>175</v>
      </c>
      <c r="C17" s="251" t="s">
        <v>189</v>
      </c>
      <c r="D17" s="259"/>
      <c r="E17" s="254" t="s">
        <v>347</v>
      </c>
      <c r="F17" s="258"/>
      <c r="G17" s="261" t="s">
        <v>340</v>
      </c>
      <c r="H17" s="229"/>
      <c r="I17" s="272"/>
      <c r="J17" s="269"/>
    </row>
    <row r="18" spans="1:10" ht="24.75" customHeight="1">
      <c r="A18" s="239"/>
      <c r="B18" s="240" t="s">
        <v>176</v>
      </c>
      <c r="C18" s="241" t="s">
        <v>186</v>
      </c>
      <c r="D18" s="253"/>
      <c r="E18" s="254" t="s">
        <v>341</v>
      </c>
      <c r="F18" s="258"/>
      <c r="G18" s="254" t="s">
        <v>354</v>
      </c>
      <c r="H18" s="242"/>
      <c r="I18" s="272"/>
      <c r="J18" s="269"/>
    </row>
    <row r="19" spans="1:10" ht="24.75" customHeight="1" thickBot="1">
      <c r="A19" s="239"/>
      <c r="B19" s="243" t="s">
        <v>177</v>
      </c>
      <c r="C19" s="244" t="s">
        <v>185</v>
      </c>
      <c r="D19" s="245"/>
      <c r="E19" s="255" t="s">
        <v>348</v>
      </c>
      <c r="F19" s="261" t="s">
        <v>344</v>
      </c>
      <c r="G19" s="242"/>
      <c r="H19" s="242"/>
      <c r="I19" s="272"/>
      <c r="J19" s="269"/>
    </row>
    <row r="20" spans="1:10" ht="24.75" customHeight="1">
      <c r="A20" s="239"/>
      <c r="B20" s="247"/>
      <c r="C20" s="248"/>
      <c r="D20" s="256"/>
      <c r="E20" s="257"/>
      <c r="F20" s="254" t="s">
        <v>352</v>
      </c>
      <c r="G20" s="242"/>
      <c r="H20" s="242"/>
      <c r="I20" s="272"/>
      <c r="J20" s="269"/>
    </row>
    <row r="21" spans="1:10" ht="24.75" customHeight="1" thickBot="1">
      <c r="A21" s="239"/>
      <c r="B21" s="250" t="s">
        <v>67</v>
      </c>
      <c r="C21" s="251" t="s">
        <v>180</v>
      </c>
      <c r="D21" s="259"/>
      <c r="E21" s="254"/>
      <c r="F21" s="242"/>
      <c r="G21" s="242"/>
      <c r="H21" s="242"/>
      <c r="I21" s="273"/>
      <c r="J21" s="269"/>
    </row>
    <row r="22" spans="1:10" ht="24.75" customHeight="1">
      <c r="A22" s="229"/>
      <c r="B22" s="267"/>
      <c r="C22" s="267"/>
      <c r="D22" s="267"/>
      <c r="E22" s="268"/>
      <c r="F22" s="235"/>
      <c r="G22" s="235"/>
      <c r="H22" s="235"/>
      <c r="I22" s="272"/>
      <c r="J22" s="269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J31"/>
  <sheetViews>
    <sheetView showGridLines="0" zoomScale="75" zoomScaleNormal="75" workbookViewId="0" topLeftCell="A4">
      <selection activeCell="H13" sqref="H13"/>
    </sheetView>
  </sheetViews>
  <sheetFormatPr defaultColWidth="8.88671875" defaultRowHeight="19.5" customHeight="1"/>
  <cols>
    <col min="1" max="1" width="4.3359375" style="93" customWidth="1"/>
    <col min="2" max="2" width="7.21484375" style="111" customWidth="1"/>
    <col min="3" max="3" width="28.77734375" style="93" customWidth="1"/>
    <col min="4" max="4" width="18.3359375" style="93" customWidth="1"/>
    <col min="5" max="8" width="15.21484375" style="111" customWidth="1"/>
    <col min="9" max="16384" width="7.4453125" style="93" customWidth="1"/>
  </cols>
  <sheetData>
    <row r="1" spans="1:8" ht="19.5" customHeight="1">
      <c r="A1" s="229"/>
      <c r="B1" s="230"/>
      <c r="C1" s="231" t="s">
        <v>64</v>
      </c>
      <c r="D1" s="435" t="s">
        <v>69</v>
      </c>
      <c r="E1" s="436"/>
      <c r="F1" s="230"/>
      <c r="G1" s="230"/>
      <c r="H1" s="230"/>
    </row>
    <row r="2" spans="1:9" ht="19.5" customHeight="1">
      <c r="A2" s="229"/>
      <c r="B2" s="232"/>
      <c r="C2" s="233" t="s">
        <v>3</v>
      </c>
      <c r="D2" s="437" t="s">
        <v>80</v>
      </c>
      <c r="E2" s="438"/>
      <c r="F2" s="234"/>
      <c r="G2" s="234"/>
      <c r="H2" s="234"/>
      <c r="I2" s="99"/>
    </row>
    <row r="3" spans="1:9" ht="19.5" customHeight="1">
      <c r="A3" s="229"/>
      <c r="B3" s="232"/>
      <c r="C3" s="233" t="s">
        <v>65</v>
      </c>
      <c r="D3" s="439">
        <v>39760</v>
      </c>
      <c r="E3" s="440"/>
      <c r="F3" s="235"/>
      <c r="G3" s="235"/>
      <c r="H3" s="235"/>
      <c r="I3" s="99"/>
    </row>
    <row r="4" spans="1:9" ht="24.75" customHeight="1" thickBot="1">
      <c r="A4" s="229"/>
      <c r="B4" s="236"/>
      <c r="C4" s="237"/>
      <c r="D4" s="237"/>
      <c r="E4" s="238"/>
      <c r="F4" s="238"/>
      <c r="G4" s="238"/>
      <c r="H4" s="238"/>
      <c r="I4" s="104"/>
    </row>
    <row r="5" spans="1:10" ht="24.75" customHeight="1">
      <c r="A5" s="239"/>
      <c r="B5" s="240"/>
      <c r="C5" s="241" t="s">
        <v>81</v>
      </c>
      <c r="D5" s="253"/>
      <c r="E5" s="254" t="s">
        <v>56</v>
      </c>
      <c r="F5" s="242"/>
      <c r="G5" s="242"/>
      <c r="H5" s="242"/>
      <c r="I5" s="110"/>
      <c r="J5" s="111"/>
    </row>
    <row r="6" spans="1:10" ht="24.75" customHeight="1" thickBot="1">
      <c r="A6" s="239"/>
      <c r="B6" s="243"/>
      <c r="C6" s="244" t="s">
        <v>124</v>
      </c>
      <c r="D6" s="245"/>
      <c r="E6" s="255" t="s">
        <v>161</v>
      </c>
      <c r="F6" s="246" t="s">
        <v>56</v>
      </c>
      <c r="G6" s="242"/>
      <c r="H6" s="242"/>
      <c r="I6" s="110"/>
      <c r="J6" s="111"/>
    </row>
    <row r="7" spans="1:10" ht="24.75" customHeight="1">
      <c r="A7" s="239"/>
      <c r="B7" s="247"/>
      <c r="C7" s="248" t="s">
        <v>125</v>
      </c>
      <c r="D7" s="256"/>
      <c r="E7" s="257" t="s">
        <v>125</v>
      </c>
      <c r="F7" s="258" t="s">
        <v>163</v>
      </c>
      <c r="G7" s="242"/>
      <c r="H7" s="242"/>
      <c r="I7" s="110"/>
      <c r="J7" s="111"/>
    </row>
    <row r="8" spans="1:10" ht="24.75" customHeight="1" thickBot="1">
      <c r="A8" s="239"/>
      <c r="B8" s="250"/>
      <c r="C8" s="251" t="s">
        <v>126</v>
      </c>
      <c r="D8" s="259"/>
      <c r="E8" s="254" t="s">
        <v>162</v>
      </c>
      <c r="F8" s="258"/>
      <c r="G8" s="260" t="s">
        <v>56</v>
      </c>
      <c r="H8" s="242"/>
      <c r="I8" s="110"/>
      <c r="J8" s="111"/>
    </row>
    <row r="9" spans="1:10" ht="24.75" customHeight="1">
      <c r="A9" s="239"/>
      <c r="B9" s="240"/>
      <c r="C9" s="241" t="s">
        <v>2</v>
      </c>
      <c r="D9" s="253"/>
      <c r="E9" s="254" t="s">
        <v>2</v>
      </c>
      <c r="F9" s="258"/>
      <c r="G9" s="249" t="s">
        <v>163</v>
      </c>
      <c r="H9" s="242"/>
      <c r="I9" s="110"/>
      <c r="J9" s="111"/>
    </row>
    <row r="10" spans="1:10" ht="24.75" customHeight="1" thickBot="1">
      <c r="A10" s="239"/>
      <c r="B10" s="243"/>
      <c r="C10" s="244" t="s">
        <v>127</v>
      </c>
      <c r="D10" s="245"/>
      <c r="E10" s="255" t="s">
        <v>162</v>
      </c>
      <c r="F10" s="261" t="s">
        <v>2</v>
      </c>
      <c r="G10" s="249"/>
      <c r="H10" s="242"/>
      <c r="I10" s="110"/>
      <c r="J10" s="111"/>
    </row>
    <row r="11" spans="1:10" ht="24.75" customHeight="1">
      <c r="A11" s="239"/>
      <c r="B11" s="247"/>
      <c r="C11" s="248" t="s">
        <v>158</v>
      </c>
      <c r="D11" s="256"/>
      <c r="E11" s="257" t="s">
        <v>88</v>
      </c>
      <c r="F11" s="254" t="s">
        <v>162</v>
      </c>
      <c r="G11" s="249"/>
      <c r="H11" s="242"/>
      <c r="I11" s="110"/>
      <c r="J11" s="111"/>
    </row>
    <row r="12" spans="1:10" ht="24.75" customHeight="1" thickBot="1">
      <c r="A12" s="239"/>
      <c r="B12" s="262"/>
      <c r="C12" s="251" t="s">
        <v>128</v>
      </c>
      <c r="D12" s="259"/>
      <c r="E12" s="254" t="s">
        <v>163</v>
      </c>
      <c r="F12" s="254"/>
      <c r="G12" s="249"/>
      <c r="H12" s="246" t="s">
        <v>56</v>
      </c>
      <c r="I12" s="110"/>
      <c r="J12" s="111"/>
    </row>
    <row r="13" spans="1:10" ht="24.75" customHeight="1" thickBot="1">
      <c r="A13" s="263"/>
      <c r="B13" s="264"/>
      <c r="C13" s="265"/>
      <c r="D13" s="265"/>
      <c r="E13" s="254"/>
      <c r="F13" s="254"/>
      <c r="G13" s="249"/>
      <c r="H13" s="266" t="s">
        <v>167</v>
      </c>
      <c r="I13" s="110"/>
      <c r="J13" s="111"/>
    </row>
    <row r="14" spans="1:10" ht="24.75" customHeight="1">
      <c r="A14" s="239"/>
      <c r="B14" s="240"/>
      <c r="C14" s="241" t="s">
        <v>129</v>
      </c>
      <c r="D14" s="253"/>
      <c r="E14" s="254" t="s">
        <v>37</v>
      </c>
      <c r="F14" s="254"/>
      <c r="G14" s="249"/>
      <c r="H14" s="242"/>
      <c r="I14" s="110"/>
      <c r="J14" s="111"/>
    </row>
    <row r="15" spans="1:10" ht="24.75" customHeight="1" thickBot="1">
      <c r="A15" s="239"/>
      <c r="B15" s="243"/>
      <c r="C15" s="244" t="s">
        <v>94</v>
      </c>
      <c r="D15" s="245"/>
      <c r="E15" s="255" t="s">
        <v>164</v>
      </c>
      <c r="F15" s="260" t="s">
        <v>37</v>
      </c>
      <c r="G15" s="249"/>
      <c r="H15" s="242"/>
      <c r="I15" s="110"/>
      <c r="J15" s="111"/>
    </row>
    <row r="16" spans="1:10" ht="24.75" customHeight="1">
      <c r="A16" s="239"/>
      <c r="B16" s="247" t="s">
        <v>83</v>
      </c>
      <c r="C16" s="248" t="s">
        <v>20</v>
      </c>
      <c r="D16" s="256"/>
      <c r="E16" s="257" t="s">
        <v>39</v>
      </c>
      <c r="F16" s="258" t="s">
        <v>166</v>
      </c>
      <c r="G16" s="249"/>
      <c r="H16" s="242"/>
      <c r="I16" s="110"/>
      <c r="J16" s="111"/>
    </row>
    <row r="17" spans="1:10" ht="24.75" customHeight="1" thickBot="1">
      <c r="A17" s="239"/>
      <c r="B17" s="250"/>
      <c r="C17" s="251" t="s">
        <v>130</v>
      </c>
      <c r="D17" s="259"/>
      <c r="E17" s="254" t="s">
        <v>162</v>
      </c>
      <c r="F17" s="258"/>
      <c r="G17" s="252" t="s">
        <v>1</v>
      </c>
      <c r="H17" s="242"/>
      <c r="I17" s="110"/>
      <c r="J17" s="111"/>
    </row>
    <row r="18" spans="1:10" ht="24.75" customHeight="1">
      <c r="A18" s="239"/>
      <c r="B18" s="240"/>
      <c r="C18" s="241" t="s">
        <v>131</v>
      </c>
      <c r="D18" s="253"/>
      <c r="E18" s="254" t="s">
        <v>54</v>
      </c>
      <c r="F18" s="258"/>
      <c r="G18" s="254" t="s">
        <v>166</v>
      </c>
      <c r="H18" s="242"/>
      <c r="I18" s="110"/>
      <c r="J18" s="111"/>
    </row>
    <row r="19" spans="1:10" ht="24.75" customHeight="1" thickBot="1">
      <c r="A19" s="239"/>
      <c r="B19" s="243"/>
      <c r="C19" s="244" t="s">
        <v>132</v>
      </c>
      <c r="D19" s="245"/>
      <c r="E19" s="255" t="s">
        <v>162</v>
      </c>
      <c r="F19" s="261" t="s">
        <v>1</v>
      </c>
      <c r="G19" s="242"/>
      <c r="H19" s="242"/>
      <c r="I19" s="110"/>
      <c r="J19" s="111"/>
    </row>
    <row r="20" spans="1:10" ht="24.75" customHeight="1">
      <c r="A20" s="239"/>
      <c r="B20" s="247"/>
      <c r="C20" s="248" t="s">
        <v>133</v>
      </c>
      <c r="D20" s="256"/>
      <c r="E20" s="257" t="s">
        <v>125</v>
      </c>
      <c r="F20" s="254" t="s">
        <v>163</v>
      </c>
      <c r="G20" s="242"/>
      <c r="H20" s="242"/>
      <c r="I20" s="110"/>
      <c r="J20" s="111"/>
    </row>
    <row r="21" spans="1:10" ht="24.75" customHeight="1" thickBot="1">
      <c r="A21" s="239"/>
      <c r="B21" s="250"/>
      <c r="C21" s="251" t="s">
        <v>82</v>
      </c>
      <c r="D21" s="259"/>
      <c r="E21" s="254" t="s">
        <v>163</v>
      </c>
      <c r="F21" s="242"/>
      <c r="G21" s="242"/>
      <c r="H21" s="242"/>
      <c r="I21" s="128"/>
      <c r="J21" s="111"/>
    </row>
    <row r="22" spans="1:10" ht="24.75" customHeight="1">
      <c r="A22" s="229"/>
      <c r="B22" s="267"/>
      <c r="C22" s="267"/>
      <c r="D22" s="267"/>
      <c r="E22" s="268"/>
      <c r="F22" s="235"/>
      <c r="G22" s="235"/>
      <c r="H22" s="235"/>
      <c r="I22" s="110"/>
      <c r="J22" s="111"/>
    </row>
    <row r="23" spans="1:8" ht="19.5" customHeight="1">
      <c r="A23" s="229"/>
      <c r="B23" s="269"/>
      <c r="C23" s="229"/>
      <c r="D23" s="229"/>
      <c r="E23" s="269"/>
      <c r="F23" s="269"/>
      <c r="G23" s="269"/>
      <c r="H23" s="269"/>
    </row>
    <row r="24" spans="1:8" ht="19.5" customHeight="1">
      <c r="A24" s="229"/>
      <c r="B24" s="269"/>
      <c r="C24" s="229" t="s">
        <v>84</v>
      </c>
      <c r="D24" s="229"/>
      <c r="E24" s="269"/>
      <c r="F24" s="269"/>
      <c r="G24" s="269"/>
      <c r="H24" s="269"/>
    </row>
    <row r="25" spans="1:8" ht="19.5" customHeight="1">
      <c r="A25" s="229"/>
      <c r="B25" s="269"/>
      <c r="C25" s="229" t="s">
        <v>165</v>
      </c>
      <c r="D25" s="229"/>
      <c r="E25" s="269"/>
      <c r="F25" s="269"/>
      <c r="G25" s="269"/>
      <c r="H25" s="269"/>
    </row>
    <row r="26" spans="1:8" ht="19.5" customHeight="1">
      <c r="A26" s="229"/>
      <c r="B26" s="269"/>
      <c r="C26" s="229"/>
      <c r="D26" s="229"/>
      <c r="E26" s="269"/>
      <c r="F26" s="269"/>
      <c r="G26" s="269"/>
      <c r="H26" s="269"/>
    </row>
    <row r="27" spans="1:8" ht="19.5" customHeight="1">
      <c r="A27" s="229"/>
      <c r="B27" s="269"/>
      <c r="C27" s="229"/>
      <c r="D27" s="229"/>
      <c r="E27" s="269"/>
      <c r="F27" s="269"/>
      <c r="G27" s="269"/>
      <c r="H27" s="269"/>
    </row>
    <row r="28" spans="1:8" ht="19.5" customHeight="1">
      <c r="A28" s="229"/>
      <c r="B28" s="269"/>
      <c r="C28" s="229"/>
      <c r="D28" s="229"/>
      <c r="E28" s="269"/>
      <c r="F28" s="269"/>
      <c r="G28" s="269"/>
      <c r="H28" s="269"/>
    </row>
    <row r="29" spans="1:8" ht="19.5" customHeight="1">
      <c r="A29" s="229"/>
      <c r="B29" s="269"/>
      <c r="C29" s="229"/>
      <c r="D29" s="229"/>
      <c r="E29" s="269"/>
      <c r="F29" s="269"/>
      <c r="G29" s="269"/>
      <c r="H29" s="269"/>
    </row>
    <row r="30" spans="1:8" ht="19.5" customHeight="1">
      <c r="A30" s="229"/>
      <c r="B30" s="269"/>
      <c r="C30" s="229"/>
      <c r="D30" s="229"/>
      <c r="E30" s="269"/>
      <c r="F30" s="269"/>
      <c r="G30" s="269"/>
      <c r="H30" s="269"/>
    </row>
    <row r="31" spans="1:8" ht="19.5" customHeight="1">
      <c r="A31" s="229"/>
      <c r="B31" s="269"/>
      <c r="C31" s="229"/>
      <c r="D31" s="229"/>
      <c r="E31" s="269"/>
      <c r="F31" s="269"/>
      <c r="G31" s="269"/>
      <c r="H31" s="269"/>
    </row>
  </sheetData>
  <mergeCells count="3">
    <mergeCell ref="D1:E1"/>
    <mergeCell ref="D2:E2"/>
    <mergeCell ref="D3:E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3">
    <pageSetUpPr fitToPage="1"/>
  </sheetPr>
  <dimension ref="A1:R478"/>
  <sheetViews>
    <sheetView tabSelected="1" workbookViewId="0" topLeftCell="A394">
      <selection activeCell="K409" sqref="K409"/>
    </sheetView>
  </sheetViews>
  <sheetFormatPr defaultColWidth="8.88671875" defaultRowHeight="15"/>
  <cols>
    <col min="1" max="1" width="0.88671875" style="0" customWidth="1"/>
    <col min="2" max="2" width="4.88671875" style="0" customWidth="1"/>
    <col min="3" max="3" width="17.3359375" style="0" customWidth="1"/>
    <col min="4" max="4" width="14.88671875" style="0" customWidth="1"/>
    <col min="5" max="5" width="2.88671875" style="0" customWidth="1"/>
    <col min="6" max="10" width="5.214843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7" max="17" width="21.77734375" style="0" customWidth="1"/>
  </cols>
  <sheetData>
    <row r="1" spans="1:15" ht="6.75" customHeight="1">
      <c r="A1" s="274"/>
      <c r="B1" s="275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</row>
    <row r="2" spans="1:15" ht="15.75">
      <c r="A2" s="279"/>
      <c r="B2" s="280"/>
      <c r="C2" s="281" t="s">
        <v>190</v>
      </c>
      <c r="D2" s="282"/>
      <c r="E2" s="282"/>
      <c r="F2" s="280"/>
      <c r="G2" s="283" t="s">
        <v>191</v>
      </c>
      <c r="H2" s="284"/>
      <c r="I2" s="455"/>
      <c r="J2" s="456"/>
      <c r="K2" s="456"/>
      <c r="L2" s="456"/>
      <c r="M2" s="456"/>
      <c r="N2" s="457"/>
      <c r="O2" s="285"/>
    </row>
    <row r="3" spans="1:15" ht="17.25" customHeight="1">
      <c r="A3" s="279"/>
      <c r="B3" s="286"/>
      <c r="C3" s="287" t="s">
        <v>192</v>
      </c>
      <c r="D3" s="282"/>
      <c r="E3" s="282"/>
      <c r="F3" s="280"/>
      <c r="G3" s="283" t="s">
        <v>193</v>
      </c>
      <c r="H3" s="284"/>
      <c r="I3" s="458" t="s">
        <v>194</v>
      </c>
      <c r="J3" s="450"/>
      <c r="K3" s="450"/>
      <c r="L3" s="450"/>
      <c r="M3" s="450"/>
      <c r="N3" s="451"/>
      <c r="O3" s="285"/>
    </row>
    <row r="4" spans="1:18" ht="3.75" customHeight="1">
      <c r="A4" s="279"/>
      <c r="B4" s="280"/>
      <c r="C4" s="288"/>
      <c r="D4" s="282"/>
      <c r="E4" s="282"/>
      <c r="F4" s="282"/>
      <c r="G4" s="288"/>
      <c r="H4" s="282"/>
      <c r="I4" s="282"/>
      <c r="J4" s="282"/>
      <c r="K4" s="282"/>
      <c r="L4" s="282"/>
      <c r="M4" s="282"/>
      <c r="N4" s="282"/>
      <c r="O4" s="289"/>
      <c r="Q4" s="85"/>
      <c r="R4" s="85"/>
    </row>
    <row r="5" spans="1:18" ht="15.75">
      <c r="A5" s="285"/>
      <c r="B5" s="290" t="s">
        <v>195</v>
      </c>
      <c r="C5" s="446" t="s">
        <v>56</v>
      </c>
      <c r="D5" s="452"/>
      <c r="E5" s="291"/>
      <c r="F5" s="290" t="s">
        <v>195</v>
      </c>
      <c r="G5" s="446" t="s">
        <v>1</v>
      </c>
      <c r="H5" s="447"/>
      <c r="I5" s="447"/>
      <c r="J5" s="447"/>
      <c r="K5" s="447"/>
      <c r="L5" s="447"/>
      <c r="M5" s="447"/>
      <c r="N5" s="448"/>
      <c r="O5" s="285"/>
      <c r="Q5" s="85"/>
      <c r="R5" s="85"/>
    </row>
    <row r="6" spans="1:18" ht="15">
      <c r="A6" s="285"/>
      <c r="B6" s="292" t="s">
        <v>40</v>
      </c>
      <c r="C6" s="444" t="s">
        <v>196</v>
      </c>
      <c r="D6" s="445"/>
      <c r="E6" s="293"/>
      <c r="F6" s="294" t="s">
        <v>197</v>
      </c>
      <c r="G6" s="444" t="s">
        <v>198</v>
      </c>
      <c r="H6" s="450"/>
      <c r="I6" s="450"/>
      <c r="J6" s="450"/>
      <c r="K6" s="450"/>
      <c r="L6" s="450"/>
      <c r="M6" s="450"/>
      <c r="N6" s="451"/>
      <c r="O6" s="285"/>
      <c r="Q6" s="85"/>
      <c r="R6" s="85"/>
    </row>
    <row r="7" spans="1:18" ht="15">
      <c r="A7" s="285"/>
      <c r="B7" s="295" t="s">
        <v>41</v>
      </c>
      <c r="C7" s="444" t="s">
        <v>199</v>
      </c>
      <c r="D7" s="445"/>
      <c r="E7" s="293"/>
      <c r="F7" s="296" t="s">
        <v>200</v>
      </c>
      <c r="G7" s="449" t="s">
        <v>201</v>
      </c>
      <c r="H7" s="450"/>
      <c r="I7" s="450"/>
      <c r="J7" s="450"/>
      <c r="K7" s="450"/>
      <c r="L7" s="450"/>
      <c r="M7" s="450"/>
      <c r="N7" s="451"/>
      <c r="O7" s="285"/>
      <c r="Q7" s="85"/>
      <c r="R7" s="85"/>
    </row>
    <row r="8" spans="1:18" ht="15">
      <c r="A8" s="279"/>
      <c r="B8" s="295" t="s">
        <v>42</v>
      </c>
      <c r="C8" s="444" t="s">
        <v>202</v>
      </c>
      <c r="D8" s="445"/>
      <c r="E8" s="293"/>
      <c r="F8" s="296" t="s">
        <v>203</v>
      </c>
      <c r="G8" s="449" t="s">
        <v>204</v>
      </c>
      <c r="H8" s="450"/>
      <c r="I8" s="450"/>
      <c r="J8" s="450"/>
      <c r="K8" s="450"/>
      <c r="L8" s="450"/>
      <c r="M8" s="450"/>
      <c r="N8" s="451"/>
      <c r="O8" s="289"/>
      <c r="Q8" s="85"/>
      <c r="R8" s="85"/>
    </row>
    <row r="9" spans="1:18" ht="12" customHeight="1">
      <c r="A9" s="279"/>
      <c r="B9" s="297" t="s">
        <v>205</v>
      </c>
      <c r="C9" s="298"/>
      <c r="D9" s="299"/>
      <c r="E9" s="300"/>
      <c r="F9" s="297" t="s">
        <v>205</v>
      </c>
      <c r="G9" s="298"/>
      <c r="H9" s="301"/>
      <c r="I9" s="301"/>
      <c r="J9" s="301"/>
      <c r="K9" s="301"/>
      <c r="L9" s="301"/>
      <c r="M9" s="301"/>
      <c r="N9" s="301"/>
      <c r="O9" s="289"/>
      <c r="Q9" s="85"/>
      <c r="R9" s="85"/>
    </row>
    <row r="10" spans="1:18" ht="15">
      <c r="A10" s="285"/>
      <c r="B10" s="302"/>
      <c r="C10" s="444"/>
      <c r="D10" s="445"/>
      <c r="E10" s="293"/>
      <c r="F10" s="303"/>
      <c r="G10" s="449"/>
      <c r="H10" s="450"/>
      <c r="I10" s="450"/>
      <c r="J10" s="450"/>
      <c r="K10" s="450"/>
      <c r="L10" s="450"/>
      <c r="M10" s="450"/>
      <c r="N10" s="451"/>
      <c r="O10" s="285"/>
      <c r="Q10" s="85"/>
      <c r="R10" s="85"/>
    </row>
    <row r="11" spans="1:18" ht="15">
      <c r="A11" s="285"/>
      <c r="B11" s="304"/>
      <c r="C11" s="444"/>
      <c r="D11" s="445"/>
      <c r="E11" s="293"/>
      <c r="F11" s="305"/>
      <c r="G11" s="449"/>
      <c r="H11" s="450"/>
      <c r="I11" s="450"/>
      <c r="J11" s="450"/>
      <c r="K11" s="450"/>
      <c r="L11" s="450"/>
      <c r="M11" s="450"/>
      <c r="N11" s="451"/>
      <c r="O11" s="285"/>
      <c r="Q11" s="85"/>
      <c r="R11" s="85"/>
    </row>
    <row r="12" spans="1:18" ht="14.25" customHeight="1">
      <c r="A12" s="279"/>
      <c r="B12" s="282"/>
      <c r="C12" s="282"/>
      <c r="D12" s="282"/>
      <c r="E12" s="282"/>
      <c r="F12" s="306" t="s">
        <v>206</v>
      </c>
      <c r="G12" s="288"/>
      <c r="H12" s="288"/>
      <c r="I12" s="288"/>
      <c r="J12" s="282"/>
      <c r="K12" s="282"/>
      <c r="L12" s="282"/>
      <c r="M12" s="307"/>
      <c r="N12" s="280"/>
      <c r="O12" s="289"/>
      <c r="Q12" s="85"/>
      <c r="R12" s="85"/>
    </row>
    <row r="13" spans="1:18" ht="12.75" customHeight="1">
      <c r="A13" s="279"/>
      <c r="B13" s="308" t="s">
        <v>23</v>
      </c>
      <c r="C13" s="282"/>
      <c r="D13" s="282"/>
      <c r="E13" s="282"/>
      <c r="F13" s="309" t="s">
        <v>207</v>
      </c>
      <c r="G13" s="309" t="s">
        <v>208</v>
      </c>
      <c r="H13" s="309" t="s">
        <v>209</v>
      </c>
      <c r="I13" s="309" t="s">
        <v>210</v>
      </c>
      <c r="J13" s="309" t="s">
        <v>211</v>
      </c>
      <c r="K13" s="453" t="s">
        <v>29</v>
      </c>
      <c r="L13" s="454"/>
      <c r="M13" s="310" t="s">
        <v>50</v>
      </c>
      <c r="N13" s="311" t="s">
        <v>14</v>
      </c>
      <c r="O13" s="285"/>
      <c r="Q13" s="85"/>
      <c r="R13" s="85"/>
    </row>
    <row r="14" spans="1:18" ht="15" customHeight="1">
      <c r="A14" s="285"/>
      <c r="B14" s="312" t="s">
        <v>212</v>
      </c>
      <c r="C14" s="313" t="str">
        <f>IF(C6&gt;"",C6,"")</f>
        <v>M Räsänen</v>
      </c>
      <c r="D14" s="313" t="str">
        <f>IF(G6&gt;"",G6,"")</f>
        <v>J Jormanainen</v>
      </c>
      <c r="E14" s="313">
        <f>IF(E6&gt;"",E6&amp;" - "&amp;I6,"")</f>
      </c>
      <c r="F14" s="314">
        <v>3</v>
      </c>
      <c r="G14" s="314">
        <v>2</v>
      </c>
      <c r="H14" s="315">
        <v>-5</v>
      </c>
      <c r="I14" s="314">
        <v>-11</v>
      </c>
      <c r="J14" s="314">
        <v>-6</v>
      </c>
      <c r="K14" s="316">
        <f>IF(ISBLANK(F14),"",COUNTIF(F14:J14,"&gt;=0"))</f>
        <v>2</v>
      </c>
      <c r="L14" s="317">
        <f>IF(ISBLANK(F14),"",(IF(LEFT(F14,1)="-",1,0)+IF(LEFT(G14,1)="-",1,0)+IF(LEFT(H14,1)="-",1,0)+IF(LEFT(I14,1)="-",1,0)+IF(LEFT(J14,1)="-",1,0)))</f>
        <v>3</v>
      </c>
      <c r="M14" s="318">
        <f>IF(K14=3,1,"")</f>
      </c>
      <c r="N14" s="319">
        <f>IF(L14=3,1,"")</f>
        <v>1</v>
      </c>
      <c r="O14" s="285"/>
      <c r="Q14" s="85"/>
      <c r="R14" s="85"/>
    </row>
    <row r="15" spans="1:18" ht="15" customHeight="1">
      <c r="A15" s="285"/>
      <c r="B15" s="312" t="s">
        <v>213</v>
      </c>
      <c r="C15" s="313" t="str">
        <f>IF(C7&gt;"",C7,"")</f>
        <v>M Karjalainen</v>
      </c>
      <c r="D15" s="313" t="str">
        <f>IF(G7&gt;"",G7,"")</f>
        <v>S Soine</v>
      </c>
      <c r="E15" s="313">
        <f>IF(E7&gt;"",E7&amp;" - "&amp;I7,"")</f>
      </c>
      <c r="F15" s="320">
        <v>7</v>
      </c>
      <c r="G15" s="314">
        <v>11</v>
      </c>
      <c r="H15" s="314">
        <v>6</v>
      </c>
      <c r="I15" s="314"/>
      <c r="J15" s="314"/>
      <c r="K15" s="316">
        <f>IF(ISBLANK(F15),"",COUNTIF(F15:J15,"&gt;=0"))</f>
        <v>3</v>
      </c>
      <c r="L15" s="317">
        <f>IF(ISBLANK(F15),"",(IF(LEFT(F15,1)="-",1,0)+IF(LEFT(G15,1)="-",1,0)+IF(LEFT(H15,1)="-",1,0)+IF(LEFT(I15,1)="-",1,0)+IF(LEFT(J15,1)="-",1,0)))</f>
        <v>0</v>
      </c>
      <c r="M15" s="318">
        <f>IF(K15=3,1,"")</f>
        <v>1</v>
      </c>
      <c r="N15" s="319">
        <f>IF(L15=3,1,"")</f>
      </c>
      <c r="O15" s="285"/>
      <c r="Q15" s="85"/>
      <c r="R15" s="85"/>
    </row>
    <row r="16" spans="1:18" ht="15" customHeight="1">
      <c r="A16" s="285"/>
      <c r="B16" s="321" t="s">
        <v>214</v>
      </c>
      <c r="C16" s="313" t="str">
        <f>IF(C8&gt;"",C8,"")</f>
        <v>J Poutanen</v>
      </c>
      <c r="D16" s="313" t="str">
        <f>IF(G8&gt;"",G8,"")</f>
        <v>T Soine</v>
      </c>
      <c r="E16" s="322"/>
      <c r="F16" s="320">
        <v>5</v>
      </c>
      <c r="G16" s="323">
        <v>9</v>
      </c>
      <c r="H16" s="320">
        <v>-12</v>
      </c>
      <c r="I16" s="320">
        <v>9</v>
      </c>
      <c r="J16" s="320"/>
      <c r="K16" s="316">
        <f aca="true" t="shared" si="0" ref="K16:K23">IF(ISBLANK(F16),"",COUNTIF(F16:J16,"&gt;=0"))</f>
        <v>3</v>
      </c>
      <c r="L16" s="317">
        <f aca="true" t="shared" si="1" ref="L16:L23">IF(ISBLANK(F16),"",(IF(LEFT(F16,1)="-",1,0)+IF(LEFT(G16,1)="-",1,0)+IF(LEFT(H16,1)="-",1,0)+IF(LEFT(I16,1)="-",1,0)+IF(LEFT(J16,1)="-",1,0)))</f>
        <v>1</v>
      </c>
      <c r="M16" s="318">
        <f aca="true" t="shared" si="2" ref="M16:M23">IF(K16=3,1,"")</f>
        <v>1</v>
      </c>
      <c r="N16" s="319">
        <f aca="true" t="shared" si="3" ref="N16:N23">IF(L16=3,1,"")</f>
      </c>
      <c r="O16" s="285"/>
      <c r="Q16" s="85"/>
      <c r="R16" s="85"/>
    </row>
    <row r="17" spans="1:18" ht="15" customHeight="1">
      <c r="A17" s="285"/>
      <c r="B17" s="321" t="s">
        <v>215</v>
      </c>
      <c r="C17" s="313" t="str">
        <f>IF(C7&gt;"",C7,"")</f>
        <v>M Karjalainen</v>
      </c>
      <c r="D17" s="313" t="str">
        <f>IF(G6&gt;"",G6,"")</f>
        <v>J Jormanainen</v>
      </c>
      <c r="E17" s="322"/>
      <c r="F17" s="320">
        <v>-9</v>
      </c>
      <c r="G17" s="323">
        <v>-4</v>
      </c>
      <c r="H17" s="320">
        <v>12</v>
      </c>
      <c r="I17" s="320">
        <v>-6</v>
      </c>
      <c r="J17" s="320"/>
      <c r="K17" s="316">
        <f t="shared" si="0"/>
        <v>1</v>
      </c>
      <c r="L17" s="317">
        <f t="shared" si="1"/>
        <v>3</v>
      </c>
      <c r="M17" s="318">
        <f t="shared" si="2"/>
      </c>
      <c r="N17" s="319">
        <f t="shared" si="3"/>
        <v>1</v>
      </c>
      <c r="O17" s="285"/>
      <c r="Q17" s="85"/>
      <c r="R17" s="85"/>
    </row>
    <row r="18" spans="1:18" ht="15" customHeight="1">
      <c r="A18" s="285"/>
      <c r="B18" s="321" t="s">
        <v>216</v>
      </c>
      <c r="C18" s="313" t="str">
        <f>IF(C6&gt;"",C6,"")</f>
        <v>M Räsänen</v>
      </c>
      <c r="D18" s="313" t="str">
        <f>IF(G8&gt;"",G8,"")</f>
        <v>T Soine</v>
      </c>
      <c r="E18" s="322"/>
      <c r="F18" s="320">
        <v>-6</v>
      </c>
      <c r="G18" s="323">
        <v>7</v>
      </c>
      <c r="H18" s="320">
        <v>6</v>
      </c>
      <c r="I18" s="320">
        <v>10</v>
      </c>
      <c r="J18" s="320"/>
      <c r="K18" s="316">
        <f t="shared" si="0"/>
        <v>3</v>
      </c>
      <c r="L18" s="317">
        <f t="shared" si="1"/>
        <v>1</v>
      </c>
      <c r="M18" s="318">
        <f t="shared" si="2"/>
        <v>1</v>
      </c>
      <c r="N18" s="319">
        <f t="shared" si="3"/>
      </c>
      <c r="O18" s="285"/>
      <c r="Q18" s="85"/>
      <c r="R18" s="85"/>
    </row>
    <row r="19" spans="1:18" ht="15" customHeight="1">
      <c r="A19" s="285"/>
      <c r="B19" s="321" t="s">
        <v>217</v>
      </c>
      <c r="C19" s="313" t="str">
        <f>IF(C8&gt;"",C8,"")</f>
        <v>J Poutanen</v>
      </c>
      <c r="D19" s="313" t="str">
        <f>IF(G7&gt;"",G7,"")</f>
        <v>S Soine</v>
      </c>
      <c r="E19" s="322"/>
      <c r="F19" s="320">
        <v>-6</v>
      </c>
      <c r="G19" s="323">
        <v>7</v>
      </c>
      <c r="H19" s="320">
        <v>4</v>
      </c>
      <c r="I19" s="320">
        <v>-8</v>
      </c>
      <c r="J19" s="320">
        <v>2</v>
      </c>
      <c r="K19" s="316">
        <f t="shared" si="0"/>
        <v>3</v>
      </c>
      <c r="L19" s="317">
        <f t="shared" si="1"/>
        <v>2</v>
      </c>
      <c r="M19" s="318">
        <f t="shared" si="2"/>
        <v>1</v>
      </c>
      <c r="N19" s="319">
        <f t="shared" si="3"/>
      </c>
      <c r="O19" s="285"/>
      <c r="Q19" s="85"/>
      <c r="R19" s="85"/>
    </row>
    <row r="20" spans="1:18" ht="15" customHeight="1">
      <c r="A20" s="285"/>
      <c r="B20" s="321" t="s">
        <v>218</v>
      </c>
      <c r="C20" s="324">
        <f>IF(C10&gt;"",C10&amp;" / "&amp;C11,"")</f>
      </c>
      <c r="D20" s="324">
        <f>IF(G10&gt;"",G10&amp;" / "&amp;G11,"")</f>
      </c>
      <c r="E20" s="325"/>
      <c r="F20" s="326"/>
      <c r="G20" s="327"/>
      <c r="H20" s="328"/>
      <c r="I20" s="328"/>
      <c r="J20" s="328"/>
      <c r="K20" s="316">
        <f t="shared" si="0"/>
      </c>
      <c r="L20" s="317">
        <f t="shared" si="1"/>
      </c>
      <c r="M20" s="318">
        <f t="shared" si="2"/>
      </c>
      <c r="N20" s="319">
        <f t="shared" si="3"/>
      </c>
      <c r="O20" s="285"/>
      <c r="Q20" s="85"/>
      <c r="R20" s="85"/>
    </row>
    <row r="21" spans="1:18" ht="15" customHeight="1">
      <c r="A21" s="285"/>
      <c r="B21" s="312" t="s">
        <v>219</v>
      </c>
      <c r="C21" s="313" t="str">
        <f>IF(C7&gt;"",C7,"")</f>
        <v>M Karjalainen</v>
      </c>
      <c r="D21" s="313" t="str">
        <f>IF(G8&gt;"",G8,"")</f>
        <v>T Soine</v>
      </c>
      <c r="E21" s="329"/>
      <c r="F21" s="330">
        <v>9</v>
      </c>
      <c r="G21" s="314">
        <v>2</v>
      </c>
      <c r="H21" s="314">
        <v>7</v>
      </c>
      <c r="I21" s="314"/>
      <c r="J21" s="315"/>
      <c r="K21" s="316">
        <f t="shared" si="0"/>
        <v>3</v>
      </c>
      <c r="L21" s="317">
        <f t="shared" si="1"/>
        <v>0</v>
      </c>
      <c r="M21" s="318">
        <f t="shared" si="2"/>
        <v>1</v>
      </c>
      <c r="N21" s="319">
        <f t="shared" si="3"/>
      </c>
      <c r="O21" s="285"/>
      <c r="Q21" s="85"/>
      <c r="R21" s="85"/>
    </row>
    <row r="22" spans="1:18" ht="15" customHeight="1">
      <c r="A22" s="285"/>
      <c r="B22" s="312" t="s">
        <v>220</v>
      </c>
      <c r="C22" s="313" t="str">
        <f>IF(C8&gt;"",C8,"")</f>
        <v>J Poutanen</v>
      </c>
      <c r="D22" s="313" t="str">
        <f>IF(G6&gt;"",G6,"")</f>
        <v>J Jormanainen</v>
      </c>
      <c r="E22" s="329"/>
      <c r="F22" s="330"/>
      <c r="G22" s="314"/>
      <c r="H22" s="314"/>
      <c r="I22" s="314"/>
      <c r="J22" s="315"/>
      <c r="K22" s="316">
        <f t="shared" si="0"/>
      </c>
      <c r="L22" s="317">
        <f t="shared" si="1"/>
      </c>
      <c r="M22" s="318">
        <f t="shared" si="2"/>
      </c>
      <c r="N22" s="319">
        <f t="shared" si="3"/>
      </c>
      <c r="O22" s="285"/>
      <c r="Q22" s="85"/>
      <c r="R22" s="85"/>
    </row>
    <row r="23" spans="1:18" ht="15" customHeight="1" thickBot="1">
      <c r="A23" s="285"/>
      <c r="B23" s="312" t="s">
        <v>221</v>
      </c>
      <c r="C23" s="313" t="str">
        <f>IF(C6&gt;"",C6,"")</f>
        <v>M Räsänen</v>
      </c>
      <c r="D23" s="313" t="str">
        <f>IF(G7&gt;"",G7,"")</f>
        <v>S Soine</v>
      </c>
      <c r="E23" s="329"/>
      <c r="F23" s="315"/>
      <c r="G23" s="314"/>
      <c r="H23" s="315"/>
      <c r="I23" s="314"/>
      <c r="J23" s="314"/>
      <c r="K23" s="316">
        <f t="shared" si="0"/>
      </c>
      <c r="L23" s="317">
        <f t="shared" si="1"/>
      </c>
      <c r="M23" s="318">
        <f t="shared" si="2"/>
      </c>
      <c r="N23" s="319">
        <f t="shared" si="3"/>
      </c>
      <c r="O23" s="285"/>
      <c r="Q23" s="85"/>
      <c r="R23" s="85"/>
    </row>
    <row r="24" spans="1:18" ht="15.75" customHeight="1" thickBot="1">
      <c r="A24" s="279"/>
      <c r="B24" s="282"/>
      <c r="C24" s="282"/>
      <c r="D24" s="282"/>
      <c r="E24" s="282"/>
      <c r="F24" s="282"/>
      <c r="G24" s="282"/>
      <c r="H24" s="282"/>
      <c r="I24" s="331" t="s">
        <v>222</v>
      </c>
      <c r="J24" s="332"/>
      <c r="K24" s="333">
        <f>IF(ISBLANK(C6),"",SUM(K14:K23))</f>
        <v>18</v>
      </c>
      <c r="L24" s="334">
        <f>IF(ISBLANK(G6),"",SUM(L14:L23))</f>
        <v>10</v>
      </c>
      <c r="M24" s="335">
        <f>IF(ISBLANK(F14),"",SUM(M14:M23))</f>
        <v>5</v>
      </c>
      <c r="N24" s="336">
        <f>IF(ISBLANK(F14),"",SUM(N14:N23))</f>
        <v>2</v>
      </c>
      <c r="O24" s="285"/>
      <c r="Q24" s="85"/>
      <c r="R24" s="85"/>
    </row>
    <row r="25" spans="1:15" ht="12" customHeight="1">
      <c r="A25" s="279"/>
      <c r="B25" s="337" t="s">
        <v>223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9"/>
    </row>
    <row r="26" spans="1:15" ht="15">
      <c r="A26" s="279"/>
      <c r="B26" s="338" t="s">
        <v>224</v>
      </c>
      <c r="C26" s="338"/>
      <c r="D26" s="338" t="s">
        <v>225</v>
      </c>
      <c r="E26" s="339"/>
      <c r="F26" s="338"/>
      <c r="G26" s="338" t="s">
        <v>226</v>
      </c>
      <c r="H26" s="339"/>
      <c r="I26" s="338"/>
      <c r="J26" s="340" t="s">
        <v>227</v>
      </c>
      <c r="K26" s="280"/>
      <c r="L26" s="282"/>
      <c r="M26" s="282"/>
      <c r="N26" s="282"/>
      <c r="O26" s="289"/>
    </row>
    <row r="27" spans="1:15" ht="18.75" thickBot="1">
      <c r="A27" s="279"/>
      <c r="B27" s="282"/>
      <c r="C27" s="282"/>
      <c r="D27" s="282"/>
      <c r="E27" s="282"/>
      <c r="F27" s="282"/>
      <c r="G27" s="282"/>
      <c r="H27" s="282"/>
      <c r="I27" s="282"/>
      <c r="J27" s="441" t="s">
        <v>56</v>
      </c>
      <c r="K27" s="442"/>
      <c r="L27" s="442"/>
      <c r="M27" s="442"/>
      <c r="N27" s="443"/>
      <c r="O27" s="285"/>
    </row>
    <row r="28" spans="1:15" ht="9.75" customHeight="1">
      <c r="A28" s="341"/>
      <c r="B28" s="342"/>
      <c r="C28" s="342"/>
      <c r="D28" s="342"/>
      <c r="E28" s="342"/>
      <c r="F28" s="342"/>
      <c r="G28" s="342"/>
      <c r="H28" s="342"/>
      <c r="I28" s="342"/>
      <c r="J28" s="343"/>
      <c r="K28" s="343"/>
      <c r="L28" s="343"/>
      <c r="M28" s="343"/>
      <c r="N28" s="343"/>
      <c r="O28" s="344"/>
    </row>
    <row r="29" ht="15">
      <c r="B29" s="345" t="s">
        <v>228</v>
      </c>
    </row>
    <row r="31" spans="2:14" ht="15.75">
      <c r="B31" s="275"/>
      <c r="C31" s="276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</row>
    <row r="32" spans="2:18" ht="15.75">
      <c r="B32" s="280"/>
      <c r="C32" s="281" t="s">
        <v>190</v>
      </c>
      <c r="D32" s="282"/>
      <c r="E32" s="282"/>
      <c r="F32" s="280"/>
      <c r="G32" s="283" t="s">
        <v>191</v>
      </c>
      <c r="H32" s="284"/>
      <c r="I32" s="455"/>
      <c r="J32" s="456"/>
      <c r="K32" s="456"/>
      <c r="L32" s="456"/>
      <c r="M32" s="456"/>
      <c r="N32" s="457"/>
      <c r="Q32" s="85"/>
      <c r="R32" s="85"/>
    </row>
    <row r="33" spans="2:18" ht="20.25">
      <c r="B33" s="286"/>
      <c r="C33" s="287" t="s">
        <v>192</v>
      </c>
      <c r="D33" s="282"/>
      <c r="E33" s="282"/>
      <c r="F33" s="280"/>
      <c r="G33" s="283" t="s">
        <v>193</v>
      </c>
      <c r="H33" s="284"/>
      <c r="I33" s="458" t="s">
        <v>229</v>
      </c>
      <c r="J33" s="450"/>
      <c r="K33" s="450"/>
      <c r="L33" s="450"/>
      <c r="M33" s="450"/>
      <c r="N33" s="451"/>
      <c r="Q33" s="85"/>
      <c r="R33" s="85"/>
    </row>
    <row r="34" spans="2:18" ht="15">
      <c r="B34" s="280"/>
      <c r="C34" s="288"/>
      <c r="D34" s="282"/>
      <c r="E34" s="282"/>
      <c r="F34" s="282"/>
      <c r="G34" s="288"/>
      <c r="H34" s="282"/>
      <c r="I34" s="282"/>
      <c r="J34" s="282"/>
      <c r="K34" s="282"/>
      <c r="L34" s="282"/>
      <c r="M34" s="282"/>
      <c r="N34" s="282"/>
      <c r="Q34" s="85"/>
      <c r="R34" s="85"/>
    </row>
    <row r="35" spans="2:18" ht="15.75">
      <c r="B35" s="290" t="s">
        <v>195</v>
      </c>
      <c r="C35" s="446" t="s">
        <v>2</v>
      </c>
      <c r="D35" s="452"/>
      <c r="E35" s="291"/>
      <c r="F35" s="290" t="s">
        <v>195</v>
      </c>
      <c r="G35" s="446" t="s">
        <v>56</v>
      </c>
      <c r="H35" s="447"/>
      <c r="I35" s="447"/>
      <c r="J35" s="447"/>
      <c r="K35" s="447"/>
      <c r="L35" s="447"/>
      <c r="M35" s="447"/>
      <c r="N35" s="448"/>
      <c r="Q35" s="85"/>
      <c r="R35" s="85"/>
    </row>
    <row r="36" spans="2:18" ht="15">
      <c r="B36" s="292" t="s">
        <v>40</v>
      </c>
      <c r="C36" s="444" t="s">
        <v>230</v>
      </c>
      <c r="D36" s="445"/>
      <c r="E36" s="293"/>
      <c r="F36" s="294" t="s">
        <v>197</v>
      </c>
      <c r="G36" s="444" t="s">
        <v>196</v>
      </c>
      <c r="H36" s="450"/>
      <c r="I36" s="450"/>
      <c r="J36" s="450"/>
      <c r="K36" s="450"/>
      <c r="L36" s="450"/>
      <c r="M36" s="450"/>
      <c r="N36" s="451"/>
      <c r="Q36" s="85"/>
      <c r="R36" s="85"/>
    </row>
    <row r="37" spans="2:18" ht="15">
      <c r="B37" s="295" t="s">
        <v>41</v>
      </c>
      <c r="C37" s="444" t="s">
        <v>231</v>
      </c>
      <c r="D37" s="445"/>
      <c r="E37" s="293"/>
      <c r="F37" s="296" t="s">
        <v>200</v>
      </c>
      <c r="G37" s="449" t="s">
        <v>199</v>
      </c>
      <c r="H37" s="450"/>
      <c r="I37" s="450"/>
      <c r="J37" s="450"/>
      <c r="K37" s="450"/>
      <c r="L37" s="450"/>
      <c r="M37" s="450"/>
      <c r="N37" s="451"/>
      <c r="Q37" s="85"/>
      <c r="R37" s="85"/>
    </row>
    <row r="38" spans="2:18" ht="15">
      <c r="B38" s="295" t="s">
        <v>42</v>
      </c>
      <c r="C38" s="444" t="s">
        <v>232</v>
      </c>
      <c r="D38" s="445"/>
      <c r="E38" s="293"/>
      <c r="F38" s="296" t="s">
        <v>203</v>
      </c>
      <c r="G38" s="449" t="s">
        <v>202</v>
      </c>
      <c r="H38" s="450"/>
      <c r="I38" s="450"/>
      <c r="J38" s="450"/>
      <c r="K38" s="450"/>
      <c r="L38" s="450"/>
      <c r="M38" s="450"/>
      <c r="N38" s="451"/>
      <c r="Q38" s="85"/>
      <c r="R38" s="85"/>
    </row>
    <row r="39" spans="2:18" ht="15">
      <c r="B39" s="297" t="s">
        <v>205</v>
      </c>
      <c r="C39" s="298"/>
      <c r="D39" s="299"/>
      <c r="E39" s="300"/>
      <c r="F39" s="297" t="s">
        <v>205</v>
      </c>
      <c r="G39" s="298"/>
      <c r="H39" s="301"/>
      <c r="I39" s="301"/>
      <c r="J39" s="301"/>
      <c r="K39" s="301"/>
      <c r="L39" s="301"/>
      <c r="M39" s="301"/>
      <c r="N39" s="301"/>
      <c r="Q39" s="85"/>
      <c r="R39" s="85"/>
    </row>
    <row r="40" spans="2:18" ht="15">
      <c r="B40" s="302"/>
      <c r="C40" s="444"/>
      <c r="D40" s="445"/>
      <c r="E40" s="293"/>
      <c r="F40" s="303"/>
      <c r="G40" s="449"/>
      <c r="H40" s="450"/>
      <c r="I40" s="450"/>
      <c r="J40" s="450"/>
      <c r="K40" s="450"/>
      <c r="L40" s="450"/>
      <c r="M40" s="450"/>
      <c r="N40" s="451"/>
      <c r="Q40" s="85"/>
      <c r="R40" s="85"/>
    </row>
    <row r="41" spans="2:18" ht="15">
      <c r="B41" s="304"/>
      <c r="C41" s="444"/>
      <c r="D41" s="445"/>
      <c r="E41" s="293"/>
      <c r="F41" s="305"/>
      <c r="G41" s="449"/>
      <c r="H41" s="450"/>
      <c r="I41" s="450"/>
      <c r="J41" s="450"/>
      <c r="K41" s="450"/>
      <c r="L41" s="450"/>
      <c r="M41" s="450"/>
      <c r="N41" s="451"/>
      <c r="Q41" s="85"/>
      <c r="R41" s="85"/>
    </row>
    <row r="42" spans="2:18" ht="15.75">
      <c r="B42" s="282"/>
      <c r="C42" s="282"/>
      <c r="D42" s="282"/>
      <c r="E42" s="282"/>
      <c r="F42" s="306" t="s">
        <v>206</v>
      </c>
      <c r="G42" s="288"/>
      <c r="H42" s="288"/>
      <c r="I42" s="288"/>
      <c r="J42" s="282"/>
      <c r="K42" s="282"/>
      <c r="L42" s="282"/>
      <c r="M42" s="307"/>
      <c r="N42" s="280"/>
      <c r="Q42" s="85"/>
      <c r="R42" s="85"/>
    </row>
    <row r="43" spans="2:18" ht="15">
      <c r="B43" s="308" t="s">
        <v>23</v>
      </c>
      <c r="C43" s="282"/>
      <c r="D43" s="282"/>
      <c r="E43" s="282"/>
      <c r="F43" s="309" t="s">
        <v>207</v>
      </c>
      <c r="G43" s="309" t="s">
        <v>208</v>
      </c>
      <c r="H43" s="309" t="s">
        <v>209</v>
      </c>
      <c r="I43" s="309" t="s">
        <v>210</v>
      </c>
      <c r="J43" s="309" t="s">
        <v>211</v>
      </c>
      <c r="K43" s="453" t="s">
        <v>29</v>
      </c>
      <c r="L43" s="454"/>
      <c r="M43" s="310" t="s">
        <v>50</v>
      </c>
      <c r="N43" s="311" t="s">
        <v>14</v>
      </c>
      <c r="Q43" s="85"/>
      <c r="R43" s="85"/>
    </row>
    <row r="44" spans="2:18" ht="15">
      <c r="B44" s="312" t="s">
        <v>212</v>
      </c>
      <c r="C44" s="313" t="str">
        <f>IF(C36&gt;"",C36,"")</f>
        <v>J Muinonen</v>
      </c>
      <c r="D44" s="313" t="str">
        <f>IF(G36&gt;"",G36,"")</f>
        <v>M Räsänen</v>
      </c>
      <c r="E44" s="313">
        <f>IF(E36&gt;"",E36&amp;" - "&amp;I36,"")</f>
      </c>
      <c r="F44" s="314">
        <v>-5</v>
      </c>
      <c r="G44" s="314">
        <v>-5</v>
      </c>
      <c r="H44" s="315">
        <v>-8</v>
      </c>
      <c r="I44" s="314"/>
      <c r="J44" s="314"/>
      <c r="K44" s="316">
        <f>IF(ISBLANK(F44),"",COUNTIF(F44:J44,"&gt;=0"))</f>
        <v>0</v>
      </c>
      <c r="L44" s="317">
        <f>IF(ISBLANK(F44),"",(IF(LEFT(F44,1)="-",1,0)+IF(LEFT(G44,1)="-",1,0)+IF(LEFT(H44,1)="-",1,0)+IF(LEFT(I44,1)="-",1,0)+IF(LEFT(J44,1)="-",1,0)))</f>
        <v>3</v>
      </c>
      <c r="M44" s="318">
        <f>IF(K44=3,1,"")</f>
      </c>
      <c r="N44" s="319">
        <f>IF(L44=3,1,"")</f>
        <v>1</v>
      </c>
      <c r="Q44" s="85"/>
      <c r="R44" s="85"/>
    </row>
    <row r="45" spans="2:18" ht="15">
      <c r="B45" s="312" t="s">
        <v>213</v>
      </c>
      <c r="C45" s="313" t="str">
        <f>IF(C37&gt;"",C37,"")</f>
        <v>M Lappalainen</v>
      </c>
      <c r="D45" s="313" t="str">
        <f>IF(G37&gt;"",G37,"")</f>
        <v>M Karjalainen</v>
      </c>
      <c r="E45" s="313">
        <f>IF(E37&gt;"",E37&amp;" - "&amp;I37,"")</f>
      </c>
      <c r="F45" s="320">
        <v>-5</v>
      </c>
      <c r="G45" s="314">
        <v>-3</v>
      </c>
      <c r="H45" s="314">
        <v>-2</v>
      </c>
      <c r="I45" s="314"/>
      <c r="J45" s="314"/>
      <c r="K45" s="316">
        <f>IF(ISBLANK(F45),"",COUNTIF(F45:J45,"&gt;=0"))</f>
        <v>0</v>
      </c>
      <c r="L45" s="317">
        <f>IF(ISBLANK(F45),"",(IF(LEFT(F45,1)="-",1,0)+IF(LEFT(G45,1)="-",1,0)+IF(LEFT(H45,1)="-",1,0)+IF(LEFT(I45,1)="-",1,0)+IF(LEFT(J45,1)="-",1,0)))</f>
        <v>3</v>
      </c>
      <c r="M45" s="318">
        <f>IF(K45=3,1,"")</f>
      </c>
      <c r="N45" s="319">
        <f>IF(L45=3,1,"")</f>
        <v>1</v>
      </c>
      <c r="Q45" s="85"/>
      <c r="R45" s="85"/>
    </row>
    <row r="46" spans="2:18" ht="15">
      <c r="B46" s="321" t="s">
        <v>214</v>
      </c>
      <c r="C46" s="313" t="str">
        <f>IF(C38&gt;"",C38,"")</f>
        <v>L Kivelä</v>
      </c>
      <c r="D46" s="313" t="str">
        <f>IF(G38&gt;"",G38,"")</f>
        <v>J Poutanen</v>
      </c>
      <c r="E46" s="322"/>
      <c r="F46" s="320">
        <v>-7</v>
      </c>
      <c r="G46" s="323">
        <v>-2</v>
      </c>
      <c r="H46" s="320">
        <v>-5</v>
      </c>
      <c r="I46" s="320"/>
      <c r="J46" s="320"/>
      <c r="K46" s="316">
        <f aca="true" t="shared" si="4" ref="K46:K53">IF(ISBLANK(F46),"",COUNTIF(F46:J46,"&gt;=0"))</f>
        <v>0</v>
      </c>
      <c r="L46" s="317">
        <f aca="true" t="shared" si="5" ref="L46:L53">IF(ISBLANK(F46),"",(IF(LEFT(F46,1)="-",1,0)+IF(LEFT(G46,1)="-",1,0)+IF(LEFT(H46,1)="-",1,0)+IF(LEFT(I46,1)="-",1,0)+IF(LEFT(J46,1)="-",1,0)))</f>
        <v>3</v>
      </c>
      <c r="M46" s="318">
        <f aca="true" t="shared" si="6" ref="M46:M53">IF(K46=3,1,"")</f>
      </c>
      <c r="N46" s="319">
        <f aca="true" t="shared" si="7" ref="N46:N53">IF(L46=3,1,"")</f>
        <v>1</v>
      </c>
      <c r="Q46" s="85"/>
      <c r="R46" s="85"/>
    </row>
    <row r="47" spans="2:18" ht="15">
      <c r="B47" s="321" t="s">
        <v>215</v>
      </c>
      <c r="C47" s="313" t="str">
        <f>IF(C37&gt;"",C37,"")</f>
        <v>M Lappalainen</v>
      </c>
      <c r="D47" s="313" t="str">
        <f>IF(G36&gt;"",G36,"")</f>
        <v>M Räsänen</v>
      </c>
      <c r="E47" s="322"/>
      <c r="F47" s="320">
        <v>-9</v>
      </c>
      <c r="G47" s="323">
        <v>-9</v>
      </c>
      <c r="H47" s="320">
        <v>-8</v>
      </c>
      <c r="I47" s="320"/>
      <c r="J47" s="320"/>
      <c r="K47" s="316">
        <f t="shared" si="4"/>
        <v>0</v>
      </c>
      <c r="L47" s="317">
        <f t="shared" si="5"/>
        <v>3</v>
      </c>
      <c r="M47" s="318">
        <f t="shared" si="6"/>
      </c>
      <c r="N47" s="319">
        <f t="shared" si="7"/>
        <v>1</v>
      </c>
      <c r="Q47" s="85"/>
      <c r="R47" s="85"/>
    </row>
    <row r="48" spans="2:18" ht="15">
      <c r="B48" s="321" t="s">
        <v>216</v>
      </c>
      <c r="C48" s="313" t="str">
        <f>IF(C36&gt;"",C36,"")</f>
        <v>J Muinonen</v>
      </c>
      <c r="D48" s="313" t="str">
        <f>IF(G38&gt;"",G38,"")</f>
        <v>J Poutanen</v>
      </c>
      <c r="E48" s="322"/>
      <c r="F48" s="320">
        <v>-16</v>
      </c>
      <c r="G48" s="323">
        <v>6</v>
      </c>
      <c r="H48" s="320">
        <v>-7</v>
      </c>
      <c r="I48" s="320">
        <v>-6</v>
      </c>
      <c r="J48" s="320"/>
      <c r="K48" s="316">
        <f t="shared" si="4"/>
        <v>1</v>
      </c>
      <c r="L48" s="317">
        <f t="shared" si="5"/>
        <v>3</v>
      </c>
      <c r="M48" s="318">
        <f t="shared" si="6"/>
      </c>
      <c r="N48" s="319">
        <f t="shared" si="7"/>
        <v>1</v>
      </c>
      <c r="Q48" s="85"/>
      <c r="R48" s="85"/>
    </row>
    <row r="49" spans="2:18" ht="15">
      <c r="B49" s="321" t="s">
        <v>217</v>
      </c>
      <c r="C49" s="313" t="str">
        <f>IF(C38&gt;"",C38,"")</f>
        <v>L Kivelä</v>
      </c>
      <c r="D49" s="313" t="str">
        <f>IF(G37&gt;"",G37,"")</f>
        <v>M Karjalainen</v>
      </c>
      <c r="E49" s="322"/>
      <c r="F49" s="320"/>
      <c r="G49" s="323"/>
      <c r="H49" s="320"/>
      <c r="I49" s="320"/>
      <c r="J49" s="320"/>
      <c r="K49" s="316">
        <f t="shared" si="4"/>
      </c>
      <c r="L49" s="317">
        <f t="shared" si="5"/>
      </c>
      <c r="M49" s="318">
        <f t="shared" si="6"/>
      </c>
      <c r="N49" s="319">
        <f t="shared" si="7"/>
      </c>
      <c r="Q49" s="85"/>
      <c r="R49" s="85"/>
    </row>
    <row r="50" spans="2:18" ht="15">
      <c r="B50" s="321" t="s">
        <v>218</v>
      </c>
      <c r="C50" s="324">
        <f>IF(C40&gt;"",C40&amp;" / "&amp;C41,"")</f>
      </c>
      <c r="D50" s="324">
        <f>IF(G40&gt;"",G40&amp;" / "&amp;G41,"")</f>
      </c>
      <c r="E50" s="325"/>
      <c r="F50" s="326"/>
      <c r="G50" s="327"/>
      <c r="H50" s="328"/>
      <c r="I50" s="328"/>
      <c r="J50" s="328"/>
      <c r="K50" s="316">
        <f t="shared" si="4"/>
      </c>
      <c r="L50" s="317">
        <f t="shared" si="5"/>
      </c>
      <c r="M50" s="318">
        <f t="shared" si="6"/>
      </c>
      <c r="N50" s="319">
        <f t="shared" si="7"/>
      </c>
      <c r="Q50" s="85"/>
      <c r="R50" s="85"/>
    </row>
    <row r="51" spans="2:18" ht="15">
      <c r="B51" s="312" t="s">
        <v>219</v>
      </c>
      <c r="C51" s="313" t="str">
        <f>IF(C37&gt;"",C37,"")</f>
        <v>M Lappalainen</v>
      </c>
      <c r="D51" s="313" t="str">
        <f>IF(G38&gt;"",G38,"")</f>
        <v>J Poutanen</v>
      </c>
      <c r="E51" s="329"/>
      <c r="F51" s="330"/>
      <c r="G51" s="314"/>
      <c r="H51" s="314"/>
      <c r="I51" s="314"/>
      <c r="J51" s="315"/>
      <c r="K51" s="316">
        <f t="shared" si="4"/>
      </c>
      <c r="L51" s="317">
        <f t="shared" si="5"/>
      </c>
      <c r="M51" s="318">
        <f t="shared" si="6"/>
      </c>
      <c r="N51" s="319">
        <f t="shared" si="7"/>
      </c>
      <c r="Q51" s="85"/>
      <c r="R51" s="85"/>
    </row>
    <row r="52" spans="2:18" ht="15">
      <c r="B52" s="312" t="s">
        <v>220</v>
      </c>
      <c r="C52" s="313" t="str">
        <f>IF(C38&gt;"",C38,"")</f>
        <v>L Kivelä</v>
      </c>
      <c r="D52" s="313" t="str">
        <f>IF(G36&gt;"",G36,"")</f>
        <v>M Räsänen</v>
      </c>
      <c r="E52" s="329"/>
      <c r="F52" s="330"/>
      <c r="G52" s="314"/>
      <c r="H52" s="314"/>
      <c r="I52" s="314"/>
      <c r="J52" s="315"/>
      <c r="K52" s="316">
        <f t="shared" si="4"/>
      </c>
      <c r="L52" s="317">
        <f t="shared" si="5"/>
      </c>
      <c r="M52" s="318">
        <f t="shared" si="6"/>
      </c>
      <c r="N52" s="319">
        <f t="shared" si="7"/>
      </c>
      <c r="Q52" s="85"/>
      <c r="R52" s="85"/>
    </row>
    <row r="53" spans="2:18" ht="15.75" thickBot="1">
      <c r="B53" s="312" t="s">
        <v>221</v>
      </c>
      <c r="C53" s="313" t="str">
        <f>IF(C36&gt;"",C36,"")</f>
        <v>J Muinonen</v>
      </c>
      <c r="D53" s="313" t="str">
        <f>IF(G37&gt;"",G37,"")</f>
        <v>M Karjalainen</v>
      </c>
      <c r="E53" s="329"/>
      <c r="F53" s="315"/>
      <c r="G53" s="314"/>
      <c r="H53" s="315"/>
      <c r="I53" s="314"/>
      <c r="J53" s="314"/>
      <c r="K53" s="316">
        <f t="shared" si="4"/>
      </c>
      <c r="L53" s="317">
        <f t="shared" si="5"/>
      </c>
      <c r="M53" s="318">
        <f t="shared" si="6"/>
      </c>
      <c r="N53" s="319">
        <f t="shared" si="7"/>
      </c>
      <c r="Q53" s="85"/>
      <c r="R53" s="85"/>
    </row>
    <row r="54" spans="2:18" ht="16.5" thickBot="1">
      <c r="B54" s="282"/>
      <c r="C54" s="282"/>
      <c r="D54" s="282"/>
      <c r="E54" s="282"/>
      <c r="F54" s="282"/>
      <c r="G54" s="282"/>
      <c r="H54" s="282"/>
      <c r="I54" s="331" t="s">
        <v>222</v>
      </c>
      <c r="J54" s="332"/>
      <c r="K54" s="333">
        <f>IF(ISBLANK(C36),"",SUM(K44:K53))</f>
        <v>1</v>
      </c>
      <c r="L54" s="334">
        <f>IF(ISBLANK(G36),"",SUM(L44:L53))</f>
        <v>15</v>
      </c>
      <c r="M54" s="335">
        <f>IF(ISBLANK(F44),"",SUM(M44:M53))</f>
        <v>0</v>
      </c>
      <c r="N54" s="336">
        <f>IF(ISBLANK(F44),"",SUM(N44:N53))</f>
        <v>5</v>
      </c>
      <c r="Q54" s="85"/>
      <c r="R54" s="85"/>
    </row>
    <row r="55" spans="2:18" ht="15">
      <c r="B55" s="337" t="s">
        <v>223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Q55" s="85"/>
      <c r="R55" s="85"/>
    </row>
    <row r="56" spans="2:18" ht="15">
      <c r="B56" s="338" t="s">
        <v>224</v>
      </c>
      <c r="C56" s="338"/>
      <c r="D56" s="338" t="s">
        <v>225</v>
      </c>
      <c r="E56" s="339"/>
      <c r="F56" s="338"/>
      <c r="G56" s="338" t="s">
        <v>226</v>
      </c>
      <c r="H56" s="339"/>
      <c r="I56" s="338"/>
      <c r="J56" s="340" t="s">
        <v>227</v>
      </c>
      <c r="K56" s="280"/>
      <c r="L56" s="282"/>
      <c r="M56" s="282"/>
      <c r="N56" s="282"/>
      <c r="Q56" s="85"/>
      <c r="R56" s="85"/>
    </row>
    <row r="57" spans="2:18" ht="18.75" thickBot="1">
      <c r="B57" s="282"/>
      <c r="C57" s="282"/>
      <c r="D57" s="282"/>
      <c r="E57" s="282"/>
      <c r="F57" s="282"/>
      <c r="G57" s="282"/>
      <c r="H57" s="282"/>
      <c r="I57" s="282"/>
      <c r="J57" s="441" t="s">
        <v>56</v>
      </c>
      <c r="K57" s="442"/>
      <c r="L57" s="442"/>
      <c r="M57" s="442"/>
      <c r="N57" s="443"/>
      <c r="Q57" s="85"/>
      <c r="R57" s="85"/>
    </row>
    <row r="58" spans="2:18" ht="18">
      <c r="B58" s="342"/>
      <c r="C58" s="342"/>
      <c r="D58" s="342"/>
      <c r="E58" s="342"/>
      <c r="F58" s="342"/>
      <c r="G58" s="342"/>
      <c r="H58" s="342"/>
      <c r="I58" s="342"/>
      <c r="J58" s="343"/>
      <c r="K58" s="343"/>
      <c r="L58" s="343"/>
      <c r="M58" s="343"/>
      <c r="N58" s="343"/>
      <c r="Q58" s="85"/>
      <c r="R58" s="85"/>
    </row>
    <row r="59" spans="2:18" ht="15">
      <c r="B59" s="345" t="s">
        <v>228</v>
      </c>
      <c r="Q59" s="85"/>
      <c r="R59" s="85"/>
    </row>
    <row r="60" spans="17:18" ht="15">
      <c r="Q60" s="85"/>
      <c r="R60" s="85"/>
    </row>
    <row r="61" spans="2:18" ht="15.75">
      <c r="B61" s="275"/>
      <c r="C61" s="276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Q61" s="85"/>
      <c r="R61" s="85"/>
    </row>
    <row r="62" spans="2:18" ht="15.75">
      <c r="B62" s="280"/>
      <c r="C62" s="281" t="s">
        <v>190</v>
      </c>
      <c r="D62" s="282"/>
      <c r="E62" s="282"/>
      <c r="F62" s="280"/>
      <c r="G62" s="283" t="s">
        <v>191</v>
      </c>
      <c r="H62" s="284"/>
      <c r="I62" s="455"/>
      <c r="J62" s="456"/>
      <c r="K62" s="456"/>
      <c r="L62" s="456"/>
      <c r="M62" s="456"/>
      <c r="N62" s="457"/>
      <c r="Q62" s="85"/>
      <c r="R62" s="85"/>
    </row>
    <row r="63" spans="2:18" ht="20.25">
      <c r="B63" s="286"/>
      <c r="C63" s="287" t="s">
        <v>192</v>
      </c>
      <c r="D63" s="282"/>
      <c r="E63" s="282"/>
      <c r="F63" s="280"/>
      <c r="G63" s="283" t="s">
        <v>193</v>
      </c>
      <c r="H63" s="284"/>
      <c r="I63" s="458" t="s">
        <v>229</v>
      </c>
      <c r="J63" s="450"/>
      <c r="K63" s="450"/>
      <c r="L63" s="450"/>
      <c r="M63" s="450"/>
      <c r="N63" s="451"/>
      <c r="Q63" s="85"/>
      <c r="R63" s="85"/>
    </row>
    <row r="64" spans="2:18" ht="15">
      <c r="B64" s="280"/>
      <c r="C64" s="288"/>
      <c r="D64" s="282"/>
      <c r="E64" s="282"/>
      <c r="F64" s="282"/>
      <c r="G64" s="288"/>
      <c r="H64" s="282"/>
      <c r="I64" s="282"/>
      <c r="J64" s="282"/>
      <c r="K64" s="282"/>
      <c r="L64" s="282"/>
      <c r="M64" s="282"/>
      <c r="N64" s="282"/>
      <c r="Q64" s="85"/>
      <c r="R64" s="85"/>
    </row>
    <row r="65" spans="2:18" ht="15.75">
      <c r="B65" s="290" t="s">
        <v>195</v>
      </c>
      <c r="C65" s="446" t="s">
        <v>1</v>
      </c>
      <c r="D65" s="452"/>
      <c r="E65" s="291"/>
      <c r="F65" s="290" t="s">
        <v>195</v>
      </c>
      <c r="G65" s="446" t="s">
        <v>37</v>
      </c>
      <c r="H65" s="447"/>
      <c r="I65" s="447"/>
      <c r="J65" s="447"/>
      <c r="K65" s="447"/>
      <c r="L65" s="447"/>
      <c r="M65" s="447"/>
      <c r="N65" s="448"/>
      <c r="Q65" s="85"/>
      <c r="R65" s="85"/>
    </row>
    <row r="66" spans="2:18" ht="15">
      <c r="B66" s="292" t="s">
        <v>40</v>
      </c>
      <c r="C66" s="444" t="s">
        <v>201</v>
      </c>
      <c r="D66" s="445"/>
      <c r="E66" s="293"/>
      <c r="F66" s="294" t="s">
        <v>197</v>
      </c>
      <c r="G66" s="444" t="s">
        <v>233</v>
      </c>
      <c r="H66" s="450"/>
      <c r="I66" s="450"/>
      <c r="J66" s="450"/>
      <c r="K66" s="450"/>
      <c r="L66" s="450"/>
      <c r="M66" s="450"/>
      <c r="N66" s="451"/>
      <c r="Q66" s="85"/>
      <c r="R66" s="85"/>
    </row>
    <row r="67" spans="2:18" ht="15">
      <c r="B67" s="295" t="s">
        <v>41</v>
      </c>
      <c r="C67" s="444" t="s">
        <v>198</v>
      </c>
      <c r="D67" s="445"/>
      <c r="E67" s="293"/>
      <c r="F67" s="296" t="s">
        <v>200</v>
      </c>
      <c r="G67" s="449" t="s">
        <v>234</v>
      </c>
      <c r="H67" s="450"/>
      <c r="I67" s="450"/>
      <c r="J67" s="450"/>
      <c r="K67" s="450"/>
      <c r="L67" s="450"/>
      <c r="M67" s="450"/>
      <c r="N67" s="451"/>
      <c r="Q67" s="85"/>
      <c r="R67" s="85"/>
    </row>
    <row r="68" spans="2:18" ht="15">
      <c r="B68" s="295" t="s">
        <v>42</v>
      </c>
      <c r="C68" s="444" t="s">
        <v>204</v>
      </c>
      <c r="D68" s="445"/>
      <c r="E68" s="293"/>
      <c r="F68" s="296" t="s">
        <v>203</v>
      </c>
      <c r="G68" s="449" t="s">
        <v>235</v>
      </c>
      <c r="H68" s="450"/>
      <c r="I68" s="450"/>
      <c r="J68" s="450"/>
      <c r="K68" s="450"/>
      <c r="L68" s="450"/>
      <c r="M68" s="450"/>
      <c r="N68" s="451"/>
      <c r="Q68" s="85"/>
      <c r="R68" s="85"/>
    </row>
    <row r="69" spans="2:18" ht="15">
      <c r="B69" s="297" t="s">
        <v>205</v>
      </c>
      <c r="C69" s="298"/>
      <c r="D69" s="299"/>
      <c r="E69" s="300"/>
      <c r="F69" s="297" t="s">
        <v>205</v>
      </c>
      <c r="G69" s="298"/>
      <c r="H69" s="301"/>
      <c r="I69" s="301"/>
      <c r="J69" s="301"/>
      <c r="K69" s="301"/>
      <c r="L69" s="301"/>
      <c r="M69" s="301"/>
      <c r="N69" s="301"/>
      <c r="Q69" s="85"/>
      <c r="R69" s="85"/>
    </row>
    <row r="70" spans="2:18" ht="15">
      <c r="B70" s="302"/>
      <c r="C70" s="444"/>
      <c r="D70" s="445"/>
      <c r="E70" s="293"/>
      <c r="F70" s="303"/>
      <c r="G70" s="449"/>
      <c r="H70" s="450"/>
      <c r="I70" s="450"/>
      <c r="J70" s="450"/>
      <c r="K70" s="450"/>
      <c r="L70" s="450"/>
      <c r="M70" s="450"/>
      <c r="N70" s="451"/>
      <c r="Q70" s="85"/>
      <c r="R70" s="85"/>
    </row>
    <row r="71" spans="2:18" ht="15">
      <c r="B71" s="304"/>
      <c r="C71" s="444"/>
      <c r="D71" s="445"/>
      <c r="E71" s="293"/>
      <c r="F71" s="305"/>
      <c r="G71" s="449"/>
      <c r="H71" s="450"/>
      <c r="I71" s="450"/>
      <c r="J71" s="450"/>
      <c r="K71" s="450"/>
      <c r="L71" s="450"/>
      <c r="M71" s="450"/>
      <c r="N71" s="451"/>
      <c r="Q71" s="85"/>
      <c r="R71" s="85"/>
    </row>
    <row r="72" spans="2:18" ht="15.75">
      <c r="B72" s="282"/>
      <c r="C72" s="282"/>
      <c r="D72" s="282"/>
      <c r="E72" s="282"/>
      <c r="F72" s="306" t="s">
        <v>206</v>
      </c>
      <c r="G72" s="288"/>
      <c r="H72" s="288"/>
      <c r="I72" s="288"/>
      <c r="J72" s="282"/>
      <c r="K72" s="282"/>
      <c r="L72" s="282"/>
      <c r="M72" s="307"/>
      <c r="N72" s="280"/>
      <c r="Q72" s="85"/>
      <c r="R72" s="85"/>
    </row>
    <row r="73" spans="2:18" ht="15">
      <c r="B73" s="308" t="s">
        <v>23</v>
      </c>
      <c r="C73" s="282"/>
      <c r="D73" s="282"/>
      <c r="E73" s="282"/>
      <c r="F73" s="309" t="s">
        <v>207</v>
      </c>
      <c r="G73" s="309" t="s">
        <v>208</v>
      </c>
      <c r="H73" s="309" t="s">
        <v>209</v>
      </c>
      <c r="I73" s="309" t="s">
        <v>210</v>
      </c>
      <c r="J73" s="309" t="s">
        <v>211</v>
      </c>
      <c r="K73" s="453" t="s">
        <v>29</v>
      </c>
      <c r="L73" s="454"/>
      <c r="M73" s="310" t="s">
        <v>50</v>
      </c>
      <c r="N73" s="311" t="s">
        <v>14</v>
      </c>
      <c r="Q73" s="85"/>
      <c r="R73" s="85"/>
    </row>
    <row r="74" spans="2:18" ht="15">
      <c r="B74" s="312" t="s">
        <v>212</v>
      </c>
      <c r="C74" s="313" t="str">
        <f>IF(C66&gt;"",C66,"")</f>
        <v>S Soine</v>
      </c>
      <c r="D74" s="313" t="str">
        <f>IF(G66&gt;"",G66,"")</f>
        <v>M Kantola</v>
      </c>
      <c r="E74" s="313">
        <f>IF(E66&gt;"",E66&amp;" - "&amp;I66,"")</f>
      </c>
      <c r="F74" s="314">
        <v>-5</v>
      </c>
      <c r="G74" s="314">
        <v>-3</v>
      </c>
      <c r="H74" s="315">
        <v>11</v>
      </c>
      <c r="I74" s="314">
        <v>-7</v>
      </c>
      <c r="J74" s="314"/>
      <c r="K74" s="316">
        <f>IF(ISBLANK(F74),"",COUNTIF(F74:J74,"&gt;=0"))</f>
        <v>1</v>
      </c>
      <c r="L74" s="317">
        <f>IF(ISBLANK(F74),"",(IF(LEFT(F74,1)="-",1,0)+IF(LEFT(G74,1)="-",1,0)+IF(LEFT(H74,1)="-",1,0)+IF(LEFT(I74,1)="-",1,0)+IF(LEFT(J74,1)="-",1,0)))</f>
        <v>3</v>
      </c>
      <c r="M74" s="318">
        <f>IF(K74=3,1,"")</f>
      </c>
      <c r="N74" s="319">
        <f>IF(L74=3,1,"")</f>
        <v>1</v>
      </c>
      <c r="Q74" s="85"/>
      <c r="R74" s="85"/>
    </row>
    <row r="75" spans="2:18" ht="15">
      <c r="B75" s="312" t="s">
        <v>213</v>
      </c>
      <c r="C75" s="313" t="str">
        <f>IF(C67&gt;"",C67,"")</f>
        <v>J Jormanainen</v>
      </c>
      <c r="D75" s="313" t="str">
        <f>IF(G67&gt;"",G67,"")</f>
        <v>J Flemming</v>
      </c>
      <c r="E75" s="313">
        <f>IF(E67&gt;"",E67&amp;" - "&amp;I67,"")</f>
      </c>
      <c r="F75" s="320">
        <v>-8</v>
      </c>
      <c r="G75" s="314">
        <v>8</v>
      </c>
      <c r="H75" s="314">
        <v>-9</v>
      </c>
      <c r="I75" s="314">
        <v>5</v>
      </c>
      <c r="J75" s="314">
        <v>9</v>
      </c>
      <c r="K75" s="316">
        <f>IF(ISBLANK(F75),"",COUNTIF(F75:J75,"&gt;=0"))</f>
        <v>3</v>
      </c>
      <c r="L75" s="317">
        <f>IF(ISBLANK(F75),"",(IF(LEFT(F75,1)="-",1,0)+IF(LEFT(G75,1)="-",1,0)+IF(LEFT(H75,1)="-",1,0)+IF(LEFT(I75,1)="-",1,0)+IF(LEFT(J75,1)="-",1,0)))</f>
        <v>2</v>
      </c>
      <c r="M75" s="318">
        <f>IF(K75=3,1,"")</f>
        <v>1</v>
      </c>
      <c r="N75" s="319">
        <f>IF(L75=3,1,"")</f>
      </c>
      <c r="Q75" s="85" t="s">
        <v>236</v>
      </c>
      <c r="R75" s="85"/>
    </row>
    <row r="76" spans="2:18" ht="15">
      <c r="B76" s="321" t="s">
        <v>214</v>
      </c>
      <c r="C76" s="313" t="str">
        <f>IF(C68&gt;"",C68,"")</f>
        <v>T Soine</v>
      </c>
      <c r="D76" s="313" t="str">
        <f>IF(G68&gt;"",G68,"")</f>
        <v>R Kantola</v>
      </c>
      <c r="E76" s="322"/>
      <c r="F76" s="320">
        <v>-9</v>
      </c>
      <c r="G76" s="323">
        <v>9</v>
      </c>
      <c r="H76" s="320">
        <v>7</v>
      </c>
      <c r="I76" s="320">
        <v>8</v>
      </c>
      <c r="J76" s="320"/>
      <c r="K76" s="316">
        <f aca="true" t="shared" si="8" ref="K76:K83">IF(ISBLANK(F76),"",COUNTIF(F76:J76,"&gt;=0"))</f>
        <v>3</v>
      </c>
      <c r="L76" s="317">
        <f aca="true" t="shared" si="9" ref="L76:L83">IF(ISBLANK(F76),"",(IF(LEFT(F76,1)="-",1,0)+IF(LEFT(G76,1)="-",1,0)+IF(LEFT(H76,1)="-",1,0)+IF(LEFT(I76,1)="-",1,0)+IF(LEFT(J76,1)="-",1,0)))</f>
        <v>1</v>
      </c>
      <c r="M76" s="318">
        <f aca="true" t="shared" si="10" ref="M76:M83">IF(K76=3,1,"")</f>
        <v>1</v>
      </c>
      <c r="N76" s="319">
        <f aca="true" t="shared" si="11" ref="N76:N83">IF(L76=3,1,"")</f>
      </c>
      <c r="Q76" s="85" t="s">
        <v>236</v>
      </c>
      <c r="R76" s="85"/>
    </row>
    <row r="77" spans="2:18" ht="15.75">
      <c r="B77" s="321" t="s">
        <v>215</v>
      </c>
      <c r="C77" s="313" t="str">
        <f>IF(C67&gt;"",C67,"")</f>
        <v>J Jormanainen</v>
      </c>
      <c r="D77" s="313" t="str">
        <f>IF(G66&gt;"",G66,"")</f>
        <v>M Kantola</v>
      </c>
      <c r="E77" s="322"/>
      <c r="F77" s="320">
        <v>-7</v>
      </c>
      <c r="G77" s="323">
        <v>9</v>
      </c>
      <c r="H77" s="320">
        <v>8</v>
      </c>
      <c r="I77" s="320">
        <v>8</v>
      </c>
      <c r="J77" s="320"/>
      <c r="K77" s="316">
        <f t="shared" si="8"/>
        <v>3</v>
      </c>
      <c r="L77" s="317">
        <f t="shared" si="9"/>
        <v>1</v>
      </c>
      <c r="M77" s="318">
        <f t="shared" si="10"/>
        <v>1</v>
      </c>
      <c r="N77" s="319">
        <f t="shared" si="11"/>
      </c>
      <c r="Q77" s="346"/>
      <c r="R77" s="85"/>
    </row>
    <row r="78" spans="2:18" ht="15">
      <c r="B78" s="321" t="s">
        <v>216</v>
      </c>
      <c r="C78" s="313" t="str">
        <f>IF(C66&gt;"",C66,"")</f>
        <v>S Soine</v>
      </c>
      <c r="D78" s="313" t="str">
        <f>IF(G68&gt;"",G68,"")</f>
        <v>R Kantola</v>
      </c>
      <c r="E78" s="322"/>
      <c r="F78" s="320">
        <v>-3</v>
      </c>
      <c r="G78" s="323">
        <v>-3</v>
      </c>
      <c r="H78" s="320">
        <v>-7</v>
      </c>
      <c r="I78" s="320"/>
      <c r="J78" s="320"/>
      <c r="K78" s="316">
        <f t="shared" si="8"/>
        <v>0</v>
      </c>
      <c r="L78" s="317">
        <f t="shared" si="9"/>
        <v>3</v>
      </c>
      <c r="M78" s="318">
        <f t="shared" si="10"/>
      </c>
      <c r="N78" s="319">
        <f t="shared" si="11"/>
        <v>1</v>
      </c>
      <c r="Q78" s="85"/>
      <c r="R78" s="85"/>
    </row>
    <row r="79" spans="2:18" ht="15">
      <c r="B79" s="321" t="s">
        <v>217</v>
      </c>
      <c r="C79" s="313" t="str">
        <f>IF(C68&gt;"",C68,"")</f>
        <v>T Soine</v>
      </c>
      <c r="D79" s="313" t="str">
        <f>IF(G67&gt;"",G67,"")</f>
        <v>J Flemming</v>
      </c>
      <c r="E79" s="322"/>
      <c r="F79" s="320">
        <v>6</v>
      </c>
      <c r="G79" s="323">
        <v>-8</v>
      </c>
      <c r="H79" s="320">
        <v>9</v>
      </c>
      <c r="I79" s="320">
        <v>10</v>
      </c>
      <c r="J79" s="320"/>
      <c r="K79" s="316">
        <f t="shared" si="8"/>
        <v>3</v>
      </c>
      <c r="L79" s="317">
        <f t="shared" si="9"/>
        <v>1</v>
      </c>
      <c r="M79" s="318">
        <f t="shared" si="10"/>
        <v>1</v>
      </c>
      <c r="N79" s="319">
        <f t="shared" si="11"/>
      </c>
      <c r="Q79" s="85"/>
      <c r="R79" s="85"/>
    </row>
    <row r="80" spans="2:18" ht="15">
      <c r="B80" s="321" t="s">
        <v>218</v>
      </c>
      <c r="C80" s="324">
        <f>IF(C70&gt;"",C70&amp;" / "&amp;C71,"")</f>
      </c>
      <c r="D80" s="324">
        <f>IF(G70&gt;"",G70&amp;" / "&amp;G71,"")</f>
      </c>
      <c r="E80" s="325"/>
      <c r="F80" s="326"/>
      <c r="G80" s="327"/>
      <c r="H80" s="328"/>
      <c r="I80" s="328"/>
      <c r="J80" s="328"/>
      <c r="K80" s="316">
        <f t="shared" si="8"/>
      </c>
      <c r="L80" s="317">
        <f t="shared" si="9"/>
      </c>
      <c r="M80" s="318">
        <f t="shared" si="10"/>
      </c>
      <c r="N80" s="319">
        <f t="shared" si="11"/>
      </c>
      <c r="Q80" s="85"/>
      <c r="R80" s="85"/>
    </row>
    <row r="81" spans="2:18" ht="15">
      <c r="B81" s="312" t="s">
        <v>219</v>
      </c>
      <c r="C81" s="313" t="str">
        <f>IF(C67&gt;"",C67,"")</f>
        <v>J Jormanainen</v>
      </c>
      <c r="D81" s="313" t="str">
        <f>IF(G68&gt;"",G68,"")</f>
        <v>R Kantola</v>
      </c>
      <c r="E81" s="329"/>
      <c r="F81" s="330">
        <v>-9</v>
      </c>
      <c r="G81" s="314">
        <v>5</v>
      </c>
      <c r="H81" s="314">
        <v>10</v>
      </c>
      <c r="I81" s="314">
        <v>-7</v>
      </c>
      <c r="J81" s="315">
        <v>-7</v>
      </c>
      <c r="K81" s="316">
        <f t="shared" si="8"/>
        <v>2</v>
      </c>
      <c r="L81" s="317">
        <f t="shared" si="9"/>
        <v>3</v>
      </c>
      <c r="M81" s="318">
        <f t="shared" si="10"/>
      </c>
      <c r="N81" s="319">
        <f t="shared" si="11"/>
        <v>1</v>
      </c>
      <c r="Q81" s="85"/>
      <c r="R81" s="85"/>
    </row>
    <row r="82" spans="2:18" ht="15">
      <c r="B82" s="312" t="s">
        <v>220</v>
      </c>
      <c r="C82" s="313" t="str">
        <f>IF(C68&gt;"",C68,"")</f>
        <v>T Soine</v>
      </c>
      <c r="D82" s="313" t="str">
        <f>IF(G66&gt;"",G66,"")</f>
        <v>M Kantola</v>
      </c>
      <c r="E82" s="329"/>
      <c r="F82" s="330">
        <v>10</v>
      </c>
      <c r="G82" s="314">
        <v>-8</v>
      </c>
      <c r="H82" s="314">
        <v>10</v>
      </c>
      <c r="I82" s="314">
        <v>7</v>
      </c>
      <c r="J82" s="315"/>
      <c r="K82" s="316">
        <f t="shared" si="8"/>
        <v>3</v>
      </c>
      <c r="L82" s="317">
        <f t="shared" si="9"/>
        <v>1</v>
      </c>
      <c r="M82" s="318">
        <f t="shared" si="10"/>
        <v>1</v>
      </c>
      <c r="N82" s="319">
        <f t="shared" si="11"/>
      </c>
      <c r="Q82" s="85"/>
      <c r="R82" s="85"/>
    </row>
    <row r="83" spans="2:18" ht="15.75" thickBot="1">
      <c r="B83" s="312" t="s">
        <v>221</v>
      </c>
      <c r="C83" s="313" t="str">
        <f>IF(C66&gt;"",C66,"")</f>
        <v>S Soine</v>
      </c>
      <c r="D83" s="313" t="str">
        <f>IF(G67&gt;"",G67,"")</f>
        <v>J Flemming</v>
      </c>
      <c r="E83" s="329"/>
      <c r="F83" s="315"/>
      <c r="G83" s="314"/>
      <c r="H83" s="315"/>
      <c r="I83" s="314"/>
      <c r="J83" s="314"/>
      <c r="K83" s="316">
        <f t="shared" si="8"/>
      </c>
      <c r="L83" s="317">
        <f t="shared" si="9"/>
      </c>
      <c r="M83" s="318">
        <f t="shared" si="10"/>
      </c>
      <c r="N83" s="319">
        <f t="shared" si="11"/>
      </c>
      <c r="Q83" s="85"/>
      <c r="R83" s="85"/>
    </row>
    <row r="84" spans="2:18" ht="16.5" thickBot="1">
      <c r="B84" s="282"/>
      <c r="C84" s="282"/>
      <c r="D84" s="282"/>
      <c r="E84" s="282"/>
      <c r="F84" s="282"/>
      <c r="G84" s="282"/>
      <c r="H84" s="282"/>
      <c r="I84" s="331" t="s">
        <v>222</v>
      </c>
      <c r="J84" s="332"/>
      <c r="K84" s="333">
        <f>IF(ISBLANK(C66),"",SUM(K74:K83))</f>
        <v>18</v>
      </c>
      <c r="L84" s="334">
        <f>IF(ISBLANK(G66),"",SUM(L74:L83))</f>
        <v>15</v>
      </c>
      <c r="M84" s="335">
        <f>IF(ISBLANK(F74),"",SUM(M74:M83))</f>
        <v>5</v>
      </c>
      <c r="N84" s="336">
        <f>IF(ISBLANK(F74),"",SUM(N74:N83))</f>
        <v>3</v>
      </c>
      <c r="Q84" s="85"/>
      <c r="R84" s="85"/>
    </row>
    <row r="85" spans="2:18" ht="15">
      <c r="B85" s="337" t="s">
        <v>223</v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Q85" s="85"/>
      <c r="R85" s="85"/>
    </row>
    <row r="86" spans="2:18" ht="15">
      <c r="B86" s="338" t="s">
        <v>224</v>
      </c>
      <c r="C86" s="338"/>
      <c r="D86" s="338" t="s">
        <v>225</v>
      </c>
      <c r="E86" s="339"/>
      <c r="F86" s="338"/>
      <c r="G86" s="338" t="s">
        <v>226</v>
      </c>
      <c r="H86" s="339"/>
      <c r="I86" s="338"/>
      <c r="J86" s="340" t="s">
        <v>227</v>
      </c>
      <c r="K86" s="280"/>
      <c r="L86" s="282"/>
      <c r="M86" s="282"/>
      <c r="N86" s="282"/>
      <c r="Q86" s="85"/>
      <c r="R86" s="85"/>
    </row>
    <row r="87" spans="2:18" ht="18.75" thickBot="1">
      <c r="B87" s="282"/>
      <c r="C87" s="282"/>
      <c r="D87" s="282"/>
      <c r="E87" s="282"/>
      <c r="F87" s="282"/>
      <c r="G87" s="282"/>
      <c r="H87" s="282"/>
      <c r="I87" s="282"/>
      <c r="J87" s="441" t="s">
        <v>1</v>
      </c>
      <c r="K87" s="442"/>
      <c r="L87" s="442"/>
      <c r="M87" s="442"/>
      <c r="N87" s="443"/>
      <c r="Q87" s="85"/>
      <c r="R87" s="85"/>
    </row>
    <row r="88" spans="2:18" ht="18">
      <c r="B88" s="342"/>
      <c r="C88" s="342"/>
      <c r="D88" s="342"/>
      <c r="E88" s="342"/>
      <c r="F88" s="342"/>
      <c r="G88" s="342"/>
      <c r="H88" s="342"/>
      <c r="I88" s="342"/>
      <c r="J88" s="343"/>
      <c r="K88" s="343"/>
      <c r="L88" s="343"/>
      <c r="M88" s="343"/>
      <c r="N88" s="343"/>
      <c r="Q88" s="85"/>
      <c r="R88" s="85"/>
    </row>
    <row r="89" spans="2:18" ht="15">
      <c r="B89" s="345" t="s">
        <v>228</v>
      </c>
      <c r="Q89" s="85"/>
      <c r="R89" s="85"/>
    </row>
    <row r="90" spans="17:18" ht="15">
      <c r="Q90" s="85"/>
      <c r="R90" s="85"/>
    </row>
    <row r="91" spans="2:18" ht="15.75">
      <c r="B91" s="275"/>
      <c r="C91" s="276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Q91" s="85"/>
      <c r="R91" s="85"/>
    </row>
    <row r="92" spans="2:18" ht="15.75">
      <c r="B92" s="280"/>
      <c r="C92" s="281" t="s">
        <v>190</v>
      </c>
      <c r="D92" s="282"/>
      <c r="E92" s="282"/>
      <c r="F92" s="280"/>
      <c r="G92" s="283" t="s">
        <v>191</v>
      </c>
      <c r="H92" s="284"/>
      <c r="I92" s="455"/>
      <c r="J92" s="456"/>
      <c r="K92" s="456"/>
      <c r="L92" s="456"/>
      <c r="M92" s="456"/>
      <c r="N92" s="457"/>
      <c r="Q92" s="85"/>
      <c r="R92" s="85"/>
    </row>
    <row r="93" spans="2:18" ht="20.25">
      <c r="B93" s="286"/>
      <c r="C93" s="287" t="s">
        <v>192</v>
      </c>
      <c r="D93" s="282"/>
      <c r="E93" s="282"/>
      <c r="F93" s="280"/>
      <c r="G93" s="283" t="s">
        <v>193</v>
      </c>
      <c r="H93" s="284"/>
      <c r="I93" s="458" t="s">
        <v>237</v>
      </c>
      <c r="J93" s="450"/>
      <c r="K93" s="450"/>
      <c r="L93" s="450"/>
      <c r="M93" s="450"/>
      <c r="N93" s="451"/>
      <c r="Q93" s="85"/>
      <c r="R93" s="85"/>
    </row>
    <row r="94" spans="2:18" ht="15">
      <c r="B94" s="280"/>
      <c r="C94" s="288"/>
      <c r="D94" s="282"/>
      <c r="E94" s="282"/>
      <c r="F94" s="282"/>
      <c r="G94" s="288"/>
      <c r="H94" s="282"/>
      <c r="I94" s="282"/>
      <c r="J94" s="282"/>
      <c r="K94" s="282"/>
      <c r="L94" s="282"/>
      <c r="M94" s="282"/>
      <c r="N94" s="282"/>
      <c r="Q94" s="85"/>
      <c r="R94" s="85"/>
    </row>
    <row r="95" spans="2:18" ht="15.75">
      <c r="B95" s="290" t="s">
        <v>195</v>
      </c>
      <c r="C95" s="446" t="s">
        <v>125</v>
      </c>
      <c r="D95" s="452"/>
      <c r="E95" s="291"/>
      <c r="F95" s="290" t="s">
        <v>195</v>
      </c>
      <c r="G95" s="446" t="s">
        <v>56</v>
      </c>
      <c r="H95" s="447"/>
      <c r="I95" s="447"/>
      <c r="J95" s="447"/>
      <c r="K95" s="447"/>
      <c r="L95" s="447"/>
      <c r="M95" s="447"/>
      <c r="N95" s="448"/>
      <c r="Q95" s="85"/>
      <c r="R95" s="85"/>
    </row>
    <row r="96" spans="2:18" ht="15">
      <c r="B96" s="292" t="s">
        <v>40</v>
      </c>
      <c r="C96" s="444" t="s">
        <v>238</v>
      </c>
      <c r="D96" s="445"/>
      <c r="E96" s="293"/>
      <c r="F96" s="294" t="s">
        <v>197</v>
      </c>
      <c r="G96" s="444" t="s">
        <v>199</v>
      </c>
      <c r="H96" s="450"/>
      <c r="I96" s="450"/>
      <c r="J96" s="450"/>
      <c r="K96" s="450"/>
      <c r="L96" s="450"/>
      <c r="M96" s="450"/>
      <c r="N96" s="451"/>
      <c r="Q96" s="85"/>
      <c r="R96" s="85"/>
    </row>
    <row r="97" spans="2:18" ht="15">
      <c r="B97" s="295" t="s">
        <v>41</v>
      </c>
      <c r="C97" s="444" t="s">
        <v>239</v>
      </c>
      <c r="D97" s="445"/>
      <c r="E97" s="293"/>
      <c r="F97" s="296" t="s">
        <v>200</v>
      </c>
      <c r="G97" s="449" t="s">
        <v>196</v>
      </c>
      <c r="H97" s="450"/>
      <c r="I97" s="450"/>
      <c r="J97" s="450"/>
      <c r="K97" s="450"/>
      <c r="L97" s="450"/>
      <c r="M97" s="450"/>
      <c r="N97" s="451"/>
      <c r="Q97" s="85"/>
      <c r="R97" s="85"/>
    </row>
    <row r="98" spans="2:18" ht="15">
      <c r="B98" s="295" t="s">
        <v>42</v>
      </c>
      <c r="C98" s="444" t="s">
        <v>240</v>
      </c>
      <c r="D98" s="445"/>
      <c r="E98" s="293"/>
      <c r="F98" s="296" t="s">
        <v>203</v>
      </c>
      <c r="G98" s="449" t="s">
        <v>202</v>
      </c>
      <c r="H98" s="450"/>
      <c r="I98" s="450"/>
      <c r="J98" s="450"/>
      <c r="K98" s="450"/>
      <c r="L98" s="450"/>
      <c r="M98" s="450"/>
      <c r="N98" s="451"/>
      <c r="Q98" s="85"/>
      <c r="R98" s="85"/>
    </row>
    <row r="99" spans="2:18" ht="15">
      <c r="B99" s="297" t="s">
        <v>205</v>
      </c>
      <c r="C99" s="298"/>
      <c r="D99" s="299"/>
      <c r="E99" s="300"/>
      <c r="F99" s="297" t="s">
        <v>205</v>
      </c>
      <c r="G99" s="298"/>
      <c r="H99" s="301"/>
      <c r="I99" s="301"/>
      <c r="J99" s="301"/>
      <c r="K99" s="301"/>
      <c r="L99" s="301"/>
      <c r="M99" s="301"/>
      <c r="N99" s="301"/>
      <c r="Q99" s="85"/>
      <c r="R99" s="85"/>
    </row>
    <row r="100" spans="2:18" ht="15">
      <c r="B100" s="302"/>
      <c r="C100" s="444"/>
      <c r="D100" s="445"/>
      <c r="E100" s="293"/>
      <c r="F100" s="303"/>
      <c r="G100" s="449"/>
      <c r="H100" s="450"/>
      <c r="I100" s="450"/>
      <c r="J100" s="450"/>
      <c r="K100" s="450"/>
      <c r="L100" s="450"/>
      <c r="M100" s="450"/>
      <c r="N100" s="451"/>
      <c r="Q100" s="85"/>
      <c r="R100" s="85"/>
    </row>
    <row r="101" spans="2:18" ht="15">
      <c r="B101" s="304"/>
      <c r="C101" s="444"/>
      <c r="D101" s="445"/>
      <c r="E101" s="293"/>
      <c r="F101" s="305"/>
      <c r="G101" s="449"/>
      <c r="H101" s="450"/>
      <c r="I101" s="450"/>
      <c r="J101" s="450"/>
      <c r="K101" s="450"/>
      <c r="L101" s="450"/>
      <c r="M101" s="450"/>
      <c r="N101" s="451"/>
      <c r="Q101" s="85"/>
      <c r="R101" s="85"/>
    </row>
    <row r="102" spans="2:18" ht="15.75">
      <c r="B102" s="282"/>
      <c r="C102" s="282"/>
      <c r="D102" s="282"/>
      <c r="E102" s="282"/>
      <c r="F102" s="306" t="s">
        <v>206</v>
      </c>
      <c r="G102" s="288"/>
      <c r="H102" s="288"/>
      <c r="I102" s="288"/>
      <c r="J102" s="282"/>
      <c r="K102" s="282"/>
      <c r="L102" s="282"/>
      <c r="M102" s="307"/>
      <c r="N102" s="280"/>
      <c r="Q102" s="85"/>
      <c r="R102" s="85"/>
    </row>
    <row r="103" spans="2:18" ht="15">
      <c r="B103" s="308" t="s">
        <v>23</v>
      </c>
      <c r="C103" s="282"/>
      <c r="D103" s="282"/>
      <c r="E103" s="282"/>
      <c r="F103" s="309" t="s">
        <v>207</v>
      </c>
      <c r="G103" s="309" t="s">
        <v>208</v>
      </c>
      <c r="H103" s="309" t="s">
        <v>209</v>
      </c>
      <c r="I103" s="309" t="s">
        <v>210</v>
      </c>
      <c r="J103" s="309" t="s">
        <v>211</v>
      </c>
      <c r="K103" s="453" t="s">
        <v>29</v>
      </c>
      <c r="L103" s="454"/>
      <c r="M103" s="310" t="s">
        <v>50</v>
      </c>
      <c r="N103" s="311" t="s">
        <v>14</v>
      </c>
      <c r="Q103" s="85"/>
      <c r="R103" s="85"/>
    </row>
    <row r="104" spans="2:18" ht="15">
      <c r="B104" s="312" t="s">
        <v>212</v>
      </c>
      <c r="C104" s="313" t="str">
        <f>IF(C96&gt;"",C96,"")</f>
        <v>T Tiittala</v>
      </c>
      <c r="D104" s="313" t="str">
        <f>IF(G96&gt;"",G96,"")</f>
        <v>M Karjalainen</v>
      </c>
      <c r="E104" s="313">
        <f>IF(E96&gt;"",E96&amp;" - "&amp;I96,"")</f>
      </c>
      <c r="F104" s="314">
        <v>-10</v>
      </c>
      <c r="G104" s="314">
        <v>-5</v>
      </c>
      <c r="H104" s="315">
        <v>-8</v>
      </c>
      <c r="I104" s="314"/>
      <c r="J104" s="314"/>
      <c r="K104" s="316">
        <f>IF(ISBLANK(F104),"",COUNTIF(F104:J104,"&gt;=0"))</f>
        <v>0</v>
      </c>
      <c r="L104" s="317">
        <f>IF(ISBLANK(F104),"",(IF(LEFT(F104,1)="-",1,0)+IF(LEFT(G104,1)="-",1,0)+IF(LEFT(H104,1)="-",1,0)+IF(LEFT(I104,1)="-",1,0)+IF(LEFT(J104,1)="-",1,0)))</f>
        <v>3</v>
      </c>
      <c r="M104" s="318">
        <f>IF(K104=3,1,"")</f>
      </c>
      <c r="N104" s="319">
        <f>IF(L104=3,1,"")</f>
        <v>1</v>
      </c>
      <c r="Q104" s="85"/>
      <c r="R104" s="85"/>
    </row>
    <row r="105" spans="2:18" ht="15">
      <c r="B105" s="312" t="s">
        <v>213</v>
      </c>
      <c r="C105" s="313" t="str">
        <f>IF(C97&gt;"",C97,"")</f>
        <v>P Hietikko</v>
      </c>
      <c r="D105" s="313" t="str">
        <f>IF(G97&gt;"",G97,"")</f>
        <v>M Räsänen</v>
      </c>
      <c r="E105" s="313">
        <f>IF(E97&gt;"",E97&amp;" - "&amp;I97,"")</f>
      </c>
      <c r="F105" s="320">
        <v>-1</v>
      </c>
      <c r="G105" s="314">
        <v>-9</v>
      </c>
      <c r="H105" s="314">
        <v>-8</v>
      </c>
      <c r="I105" s="314"/>
      <c r="J105" s="314"/>
      <c r="K105" s="316">
        <f>IF(ISBLANK(F105),"",COUNTIF(F105:J105,"&gt;=0"))</f>
        <v>0</v>
      </c>
      <c r="L105" s="317">
        <f>IF(ISBLANK(F105),"",(IF(LEFT(F105,1)="-",1,0)+IF(LEFT(G105,1)="-",1,0)+IF(LEFT(H105,1)="-",1,0)+IF(LEFT(I105,1)="-",1,0)+IF(LEFT(J105,1)="-",1,0)))</f>
        <v>3</v>
      </c>
      <c r="M105" s="318">
        <f>IF(K105=3,1,"")</f>
      </c>
      <c r="N105" s="319">
        <f>IF(L105=3,1,"")</f>
        <v>1</v>
      </c>
      <c r="Q105" s="85"/>
      <c r="R105" s="85"/>
    </row>
    <row r="106" spans="2:18" ht="15">
      <c r="B106" s="321" t="s">
        <v>214</v>
      </c>
      <c r="C106" s="313" t="str">
        <f>IF(C98&gt;"",C98,"")</f>
        <v>D Vyskubov</v>
      </c>
      <c r="D106" s="313" t="str">
        <f>IF(G98&gt;"",G98,"")</f>
        <v>J Poutanen</v>
      </c>
      <c r="E106" s="322"/>
      <c r="F106" s="320">
        <v>13</v>
      </c>
      <c r="G106" s="323">
        <v>-4</v>
      </c>
      <c r="H106" s="320">
        <v>-8</v>
      </c>
      <c r="I106" s="320">
        <v>-9</v>
      </c>
      <c r="J106" s="320"/>
      <c r="K106" s="316">
        <f aca="true" t="shared" si="12" ref="K106:K113">IF(ISBLANK(F106),"",COUNTIF(F106:J106,"&gt;=0"))</f>
        <v>1</v>
      </c>
      <c r="L106" s="317">
        <f aca="true" t="shared" si="13" ref="L106:L113">IF(ISBLANK(F106),"",(IF(LEFT(F106,1)="-",1,0)+IF(LEFT(G106,1)="-",1,0)+IF(LEFT(H106,1)="-",1,0)+IF(LEFT(I106,1)="-",1,0)+IF(LEFT(J106,1)="-",1,0)))</f>
        <v>3</v>
      </c>
      <c r="M106" s="318">
        <f aca="true" t="shared" si="14" ref="M106:M113">IF(K106=3,1,"")</f>
      </c>
      <c r="N106" s="319">
        <f aca="true" t="shared" si="15" ref="N106:N113">IF(L106=3,1,"")</f>
        <v>1</v>
      </c>
      <c r="Q106" s="85"/>
      <c r="R106" s="85"/>
    </row>
    <row r="107" spans="2:18" ht="15">
      <c r="B107" s="321" t="s">
        <v>215</v>
      </c>
      <c r="C107" s="313" t="str">
        <f>IF(C97&gt;"",C97,"")</f>
        <v>P Hietikko</v>
      </c>
      <c r="D107" s="313" t="str">
        <f>IF(G96&gt;"",G96,"")</f>
        <v>M Karjalainen</v>
      </c>
      <c r="E107" s="322"/>
      <c r="F107" s="320">
        <v>-9</v>
      </c>
      <c r="G107" s="323">
        <v>-10</v>
      </c>
      <c r="H107" s="320">
        <v>-10</v>
      </c>
      <c r="I107" s="320"/>
      <c r="J107" s="320"/>
      <c r="K107" s="316">
        <f t="shared" si="12"/>
        <v>0</v>
      </c>
      <c r="L107" s="317">
        <f t="shared" si="13"/>
        <v>3</v>
      </c>
      <c r="M107" s="318">
        <f t="shared" si="14"/>
      </c>
      <c r="N107" s="319">
        <f t="shared" si="15"/>
        <v>1</v>
      </c>
      <c r="Q107" s="85"/>
      <c r="R107" s="85"/>
    </row>
    <row r="108" spans="2:18" ht="15">
      <c r="B108" s="321" t="s">
        <v>216</v>
      </c>
      <c r="C108" s="313" t="str">
        <f>IF(C96&gt;"",C96,"")</f>
        <v>T Tiittala</v>
      </c>
      <c r="D108" s="313" t="str">
        <f>IF(G98&gt;"",G98,"")</f>
        <v>J Poutanen</v>
      </c>
      <c r="E108" s="322"/>
      <c r="F108" s="320">
        <v>-8</v>
      </c>
      <c r="G108" s="323">
        <v>-14</v>
      </c>
      <c r="H108" s="320">
        <v>-9</v>
      </c>
      <c r="I108" s="320"/>
      <c r="J108" s="320"/>
      <c r="K108" s="316">
        <f t="shared" si="12"/>
        <v>0</v>
      </c>
      <c r="L108" s="317">
        <f t="shared" si="13"/>
        <v>3</v>
      </c>
      <c r="M108" s="318">
        <f t="shared" si="14"/>
      </c>
      <c r="N108" s="319">
        <f t="shared" si="15"/>
        <v>1</v>
      </c>
      <c r="Q108" s="85"/>
      <c r="R108" s="85"/>
    </row>
    <row r="109" spans="2:18" ht="15">
      <c r="B109" s="321" t="s">
        <v>217</v>
      </c>
      <c r="C109" s="313" t="str">
        <f>IF(C98&gt;"",C98,"")</f>
        <v>D Vyskubov</v>
      </c>
      <c r="D109" s="313" t="str">
        <f>IF(G97&gt;"",G97,"")</f>
        <v>M Räsänen</v>
      </c>
      <c r="E109" s="322"/>
      <c r="F109" s="320"/>
      <c r="G109" s="323"/>
      <c r="H109" s="320"/>
      <c r="I109" s="320"/>
      <c r="J109" s="320"/>
      <c r="K109" s="316">
        <f t="shared" si="12"/>
      </c>
      <c r="L109" s="317">
        <f t="shared" si="13"/>
      </c>
      <c r="M109" s="318">
        <f t="shared" si="14"/>
      </c>
      <c r="N109" s="319">
        <f t="shared" si="15"/>
      </c>
      <c r="Q109" s="85"/>
      <c r="R109" s="85"/>
    </row>
    <row r="110" spans="2:18" ht="15">
      <c r="B110" s="321" t="s">
        <v>218</v>
      </c>
      <c r="C110" s="324">
        <f>IF(C100&gt;"",C100&amp;" / "&amp;C101,"")</f>
      </c>
      <c r="D110" s="324">
        <f>IF(G100&gt;"",G100&amp;" / "&amp;G101,"")</f>
      </c>
      <c r="E110" s="325"/>
      <c r="F110" s="326"/>
      <c r="G110" s="327"/>
      <c r="H110" s="328"/>
      <c r="I110" s="328"/>
      <c r="J110" s="328"/>
      <c r="K110" s="316">
        <f t="shared" si="12"/>
      </c>
      <c r="L110" s="317">
        <f t="shared" si="13"/>
      </c>
      <c r="M110" s="318">
        <f t="shared" si="14"/>
      </c>
      <c r="N110" s="319">
        <f t="shared" si="15"/>
      </c>
      <c r="Q110" s="85"/>
      <c r="R110" s="85"/>
    </row>
    <row r="111" spans="2:18" ht="15">
      <c r="B111" s="312" t="s">
        <v>219</v>
      </c>
      <c r="C111" s="313" t="str">
        <f>IF(C97&gt;"",C97,"")</f>
        <v>P Hietikko</v>
      </c>
      <c r="D111" s="313" t="str">
        <f>IF(G98&gt;"",G98,"")</f>
        <v>J Poutanen</v>
      </c>
      <c r="E111" s="329"/>
      <c r="F111" s="330"/>
      <c r="G111" s="314"/>
      <c r="H111" s="314"/>
      <c r="I111" s="314"/>
      <c r="J111" s="315"/>
      <c r="K111" s="316">
        <f t="shared" si="12"/>
      </c>
      <c r="L111" s="317">
        <f t="shared" si="13"/>
      </c>
      <c r="M111" s="318">
        <f t="shared" si="14"/>
      </c>
      <c r="N111" s="319">
        <f t="shared" si="15"/>
      </c>
      <c r="Q111" s="85"/>
      <c r="R111" s="85"/>
    </row>
    <row r="112" spans="2:18" ht="15">
      <c r="B112" s="312" t="s">
        <v>220</v>
      </c>
      <c r="C112" s="313" t="str">
        <f>IF(C98&gt;"",C98,"")</f>
        <v>D Vyskubov</v>
      </c>
      <c r="D112" s="313" t="str">
        <f>IF(G96&gt;"",G96,"")</f>
        <v>M Karjalainen</v>
      </c>
      <c r="E112" s="329"/>
      <c r="F112" s="330"/>
      <c r="G112" s="314"/>
      <c r="H112" s="314"/>
      <c r="I112" s="314"/>
      <c r="J112" s="315"/>
      <c r="K112" s="316">
        <f t="shared" si="12"/>
      </c>
      <c r="L112" s="317">
        <f t="shared" si="13"/>
      </c>
      <c r="M112" s="318">
        <f t="shared" si="14"/>
      </c>
      <c r="N112" s="319">
        <f t="shared" si="15"/>
      </c>
      <c r="Q112" s="85"/>
      <c r="R112" s="85"/>
    </row>
    <row r="113" spans="2:18" ht="15.75" thickBot="1">
      <c r="B113" s="312" t="s">
        <v>221</v>
      </c>
      <c r="C113" s="313" t="str">
        <f>IF(C96&gt;"",C96,"")</f>
        <v>T Tiittala</v>
      </c>
      <c r="D113" s="313" t="str">
        <f>IF(G97&gt;"",G97,"")</f>
        <v>M Räsänen</v>
      </c>
      <c r="E113" s="329"/>
      <c r="F113" s="315"/>
      <c r="G113" s="314"/>
      <c r="H113" s="315"/>
      <c r="I113" s="314"/>
      <c r="J113" s="314"/>
      <c r="K113" s="316">
        <f t="shared" si="12"/>
      </c>
      <c r="L113" s="317">
        <f t="shared" si="13"/>
      </c>
      <c r="M113" s="318">
        <f t="shared" si="14"/>
      </c>
      <c r="N113" s="319">
        <f t="shared" si="15"/>
      </c>
      <c r="Q113" s="85"/>
      <c r="R113" s="85"/>
    </row>
    <row r="114" spans="2:18" ht="16.5" thickBot="1">
      <c r="B114" s="282"/>
      <c r="C114" s="282"/>
      <c r="D114" s="282"/>
      <c r="E114" s="282"/>
      <c r="F114" s="282"/>
      <c r="G114" s="282"/>
      <c r="H114" s="282"/>
      <c r="I114" s="331" t="s">
        <v>222</v>
      </c>
      <c r="J114" s="332"/>
      <c r="K114" s="333">
        <f>IF(ISBLANK(C96),"",SUM(K104:K113))</f>
        <v>1</v>
      </c>
      <c r="L114" s="334">
        <f>IF(ISBLANK(G96),"",SUM(L104:L113))</f>
        <v>15</v>
      </c>
      <c r="M114" s="335">
        <f>IF(ISBLANK(F104),"",SUM(M104:M113))</f>
        <v>0</v>
      </c>
      <c r="N114" s="336">
        <f>IF(ISBLANK(F104),"",SUM(N104:N113))</f>
        <v>5</v>
      </c>
      <c r="Q114" s="85"/>
      <c r="R114" s="85"/>
    </row>
    <row r="115" spans="2:18" ht="15">
      <c r="B115" s="337" t="s">
        <v>223</v>
      </c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Q115" s="85"/>
      <c r="R115" s="85"/>
    </row>
    <row r="116" spans="2:18" ht="15">
      <c r="B116" s="338" t="s">
        <v>224</v>
      </c>
      <c r="C116" s="338"/>
      <c r="D116" s="338" t="s">
        <v>225</v>
      </c>
      <c r="E116" s="339"/>
      <c r="F116" s="338"/>
      <c r="G116" s="338" t="s">
        <v>226</v>
      </c>
      <c r="H116" s="339"/>
      <c r="I116" s="338"/>
      <c r="J116" s="340" t="s">
        <v>227</v>
      </c>
      <c r="K116" s="280"/>
      <c r="L116" s="282"/>
      <c r="M116" s="282"/>
      <c r="N116" s="282"/>
      <c r="Q116" s="85"/>
      <c r="R116" s="85"/>
    </row>
    <row r="117" spans="2:18" ht="18.75" thickBot="1">
      <c r="B117" s="282"/>
      <c r="C117" s="282"/>
      <c r="D117" s="282"/>
      <c r="E117" s="282"/>
      <c r="F117" s="282"/>
      <c r="G117" s="282"/>
      <c r="H117" s="282"/>
      <c r="I117" s="282"/>
      <c r="J117" s="441" t="s">
        <v>56</v>
      </c>
      <c r="K117" s="442"/>
      <c r="L117" s="442"/>
      <c r="M117" s="442"/>
      <c r="N117" s="443"/>
      <c r="Q117" s="85"/>
      <c r="R117" s="85"/>
    </row>
    <row r="118" spans="2:14" ht="18">
      <c r="B118" s="342"/>
      <c r="C118" s="342"/>
      <c r="D118" s="342"/>
      <c r="E118" s="342"/>
      <c r="F118" s="342"/>
      <c r="G118" s="342"/>
      <c r="H118" s="342"/>
      <c r="I118" s="342"/>
      <c r="J118" s="343"/>
      <c r="K118" s="343"/>
      <c r="L118" s="343"/>
      <c r="M118" s="343"/>
      <c r="N118" s="343"/>
    </row>
    <row r="119" ht="15">
      <c r="B119" s="345" t="s">
        <v>228</v>
      </c>
    </row>
    <row r="121" spans="2:14" ht="15.75">
      <c r="B121" s="275"/>
      <c r="C121" s="276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</row>
    <row r="122" spans="2:14" ht="15.75">
      <c r="B122" s="280"/>
      <c r="C122" s="281" t="s">
        <v>190</v>
      </c>
      <c r="D122" s="282"/>
      <c r="E122" s="282"/>
      <c r="F122" s="280"/>
      <c r="G122" s="283" t="s">
        <v>191</v>
      </c>
      <c r="H122" s="284"/>
      <c r="I122" s="455"/>
      <c r="J122" s="456"/>
      <c r="K122" s="456"/>
      <c r="L122" s="456"/>
      <c r="M122" s="456"/>
      <c r="N122" s="457"/>
    </row>
    <row r="123" spans="2:14" ht="20.25">
      <c r="B123" s="286"/>
      <c r="C123" s="287" t="s">
        <v>192</v>
      </c>
      <c r="D123" s="282"/>
      <c r="E123" s="282"/>
      <c r="F123" s="280"/>
      <c r="G123" s="283" t="s">
        <v>193</v>
      </c>
      <c r="H123" s="284"/>
      <c r="I123" s="458" t="s">
        <v>237</v>
      </c>
      <c r="J123" s="450"/>
      <c r="K123" s="450"/>
      <c r="L123" s="450"/>
      <c r="M123" s="450"/>
      <c r="N123" s="451"/>
    </row>
    <row r="124" spans="2:14" ht="15">
      <c r="B124" s="280"/>
      <c r="C124" s="288"/>
      <c r="D124" s="282"/>
      <c r="E124" s="282"/>
      <c r="F124" s="282"/>
      <c r="G124" s="288"/>
      <c r="H124" s="282"/>
      <c r="I124" s="282"/>
      <c r="J124" s="282"/>
      <c r="K124" s="282"/>
      <c r="L124" s="282"/>
      <c r="M124" s="282"/>
      <c r="N124" s="282"/>
    </row>
    <row r="125" spans="2:14" ht="15.75">
      <c r="B125" s="290" t="s">
        <v>195</v>
      </c>
      <c r="C125" s="446" t="s">
        <v>88</v>
      </c>
      <c r="D125" s="452"/>
      <c r="E125" s="291"/>
      <c r="F125" s="290" t="s">
        <v>195</v>
      </c>
      <c r="G125" s="446" t="s">
        <v>2</v>
      </c>
      <c r="H125" s="447"/>
      <c r="I125" s="447"/>
      <c r="J125" s="447"/>
      <c r="K125" s="447"/>
      <c r="L125" s="447"/>
      <c r="M125" s="447"/>
      <c r="N125" s="448"/>
    </row>
    <row r="126" spans="2:14" ht="15">
      <c r="B126" s="292" t="s">
        <v>40</v>
      </c>
      <c r="C126" s="444" t="s">
        <v>241</v>
      </c>
      <c r="D126" s="445"/>
      <c r="E126" s="293"/>
      <c r="F126" s="294" t="s">
        <v>197</v>
      </c>
      <c r="G126" s="444" t="s">
        <v>232</v>
      </c>
      <c r="H126" s="450"/>
      <c r="I126" s="450"/>
      <c r="J126" s="450"/>
      <c r="K126" s="450"/>
      <c r="L126" s="450"/>
      <c r="M126" s="450"/>
      <c r="N126" s="451"/>
    </row>
    <row r="127" spans="2:14" ht="15">
      <c r="B127" s="295" t="s">
        <v>41</v>
      </c>
      <c r="C127" s="444" t="s">
        <v>242</v>
      </c>
      <c r="D127" s="445"/>
      <c r="E127" s="293"/>
      <c r="F127" s="296" t="s">
        <v>200</v>
      </c>
      <c r="G127" s="449" t="s">
        <v>231</v>
      </c>
      <c r="H127" s="450"/>
      <c r="I127" s="450"/>
      <c r="J127" s="450"/>
      <c r="K127" s="450"/>
      <c r="L127" s="450"/>
      <c r="M127" s="450"/>
      <c r="N127" s="451"/>
    </row>
    <row r="128" spans="2:14" ht="15">
      <c r="B128" s="295" t="s">
        <v>42</v>
      </c>
      <c r="C128" s="444" t="s">
        <v>243</v>
      </c>
      <c r="D128" s="445"/>
      <c r="E128" s="293"/>
      <c r="F128" s="296" t="s">
        <v>203</v>
      </c>
      <c r="G128" s="449" t="s">
        <v>230</v>
      </c>
      <c r="H128" s="450"/>
      <c r="I128" s="450"/>
      <c r="J128" s="450"/>
      <c r="K128" s="450"/>
      <c r="L128" s="450"/>
      <c r="M128" s="450"/>
      <c r="N128" s="451"/>
    </row>
    <row r="129" spans="2:14" ht="15">
      <c r="B129" s="297" t="s">
        <v>205</v>
      </c>
      <c r="C129" s="298"/>
      <c r="D129" s="299"/>
      <c r="E129" s="300"/>
      <c r="F129" s="297" t="s">
        <v>205</v>
      </c>
      <c r="G129" s="298"/>
      <c r="H129" s="301"/>
      <c r="I129" s="301"/>
      <c r="J129" s="301"/>
      <c r="K129" s="301"/>
      <c r="L129" s="301"/>
      <c r="M129" s="301"/>
      <c r="N129" s="301"/>
    </row>
    <row r="130" spans="2:14" ht="15">
      <c r="B130" s="302"/>
      <c r="C130" s="444"/>
      <c r="D130" s="445"/>
      <c r="E130" s="293"/>
      <c r="F130" s="303"/>
      <c r="G130" s="449"/>
      <c r="H130" s="450"/>
      <c r="I130" s="450"/>
      <c r="J130" s="450"/>
      <c r="K130" s="450"/>
      <c r="L130" s="450"/>
      <c r="M130" s="450"/>
      <c r="N130" s="451"/>
    </row>
    <row r="131" spans="2:14" ht="15">
      <c r="B131" s="304"/>
      <c r="C131" s="444"/>
      <c r="D131" s="445"/>
      <c r="E131" s="293"/>
      <c r="F131" s="305"/>
      <c r="G131" s="449"/>
      <c r="H131" s="450"/>
      <c r="I131" s="450"/>
      <c r="J131" s="450"/>
      <c r="K131" s="450"/>
      <c r="L131" s="450"/>
      <c r="M131" s="450"/>
      <c r="N131" s="451"/>
    </row>
    <row r="132" spans="2:14" ht="15.75">
      <c r="B132" s="282"/>
      <c r="C132" s="282"/>
      <c r="D132" s="282"/>
      <c r="E132" s="282"/>
      <c r="F132" s="306" t="s">
        <v>206</v>
      </c>
      <c r="G132" s="288"/>
      <c r="H132" s="288"/>
      <c r="I132" s="288"/>
      <c r="J132" s="282"/>
      <c r="K132" s="282"/>
      <c r="L132" s="282"/>
      <c r="M132" s="307"/>
      <c r="N132" s="280"/>
    </row>
    <row r="133" spans="2:14" ht="15">
      <c r="B133" s="308" t="s">
        <v>23</v>
      </c>
      <c r="C133" s="282"/>
      <c r="D133" s="282"/>
      <c r="E133" s="282"/>
      <c r="F133" s="309" t="s">
        <v>207</v>
      </c>
      <c r="G133" s="309" t="s">
        <v>208</v>
      </c>
      <c r="H133" s="309" t="s">
        <v>209</v>
      </c>
      <c r="I133" s="309" t="s">
        <v>210</v>
      </c>
      <c r="J133" s="309" t="s">
        <v>211</v>
      </c>
      <c r="K133" s="453" t="s">
        <v>29</v>
      </c>
      <c r="L133" s="454"/>
      <c r="M133" s="310" t="s">
        <v>50</v>
      </c>
      <c r="N133" s="311" t="s">
        <v>14</v>
      </c>
    </row>
    <row r="134" spans="2:14" ht="15">
      <c r="B134" s="312" t="s">
        <v>212</v>
      </c>
      <c r="C134" s="313" t="str">
        <f>IF(C126&gt;"",C126,"")</f>
        <v>O-V Halonen</v>
      </c>
      <c r="D134" s="313" t="str">
        <f>IF(G126&gt;"",G126,"")</f>
        <v>L Kivelä</v>
      </c>
      <c r="E134" s="313">
        <f>IF(E126&gt;"",E126&amp;" - "&amp;I126,"")</f>
      </c>
      <c r="F134" s="314">
        <v>-5</v>
      </c>
      <c r="G134" s="314">
        <v>-9</v>
      </c>
      <c r="H134" s="315">
        <v>-10</v>
      </c>
      <c r="I134" s="314"/>
      <c r="J134" s="314"/>
      <c r="K134" s="316">
        <f>IF(ISBLANK(F134),"",COUNTIF(F134:J134,"&gt;=0"))</f>
        <v>0</v>
      </c>
      <c r="L134" s="317">
        <f>IF(ISBLANK(F134),"",(IF(LEFT(F134,1)="-",1,0)+IF(LEFT(G134,1)="-",1,0)+IF(LEFT(H134,1)="-",1,0)+IF(LEFT(I134,1)="-",1,0)+IF(LEFT(J134,1)="-",1,0)))</f>
        <v>3</v>
      </c>
      <c r="M134" s="318">
        <f>IF(K134=3,1,"")</f>
      </c>
      <c r="N134" s="319">
        <f>IF(L134=3,1,"")</f>
        <v>1</v>
      </c>
    </row>
    <row r="135" spans="2:14" ht="15">
      <c r="B135" s="312" t="s">
        <v>213</v>
      </c>
      <c r="C135" s="313" t="str">
        <f>IF(C127&gt;"",C127,"")</f>
        <v>E Miettinen</v>
      </c>
      <c r="D135" s="313" t="str">
        <f>IF(G127&gt;"",G127,"")</f>
        <v>M Lappalainen</v>
      </c>
      <c r="E135" s="313">
        <f>IF(E127&gt;"",E127&amp;" - "&amp;I127,"")</f>
      </c>
      <c r="F135" s="320">
        <v>13</v>
      </c>
      <c r="G135" s="314">
        <v>10</v>
      </c>
      <c r="H135" s="314">
        <v>-9</v>
      </c>
      <c r="I135" s="314">
        <v>8</v>
      </c>
      <c r="J135" s="314"/>
      <c r="K135" s="316">
        <f>IF(ISBLANK(F135),"",COUNTIF(F135:J135,"&gt;=0"))</f>
        <v>3</v>
      </c>
      <c r="L135" s="317">
        <f>IF(ISBLANK(F135),"",(IF(LEFT(F135,1)="-",1,0)+IF(LEFT(G135,1)="-",1,0)+IF(LEFT(H135,1)="-",1,0)+IF(LEFT(I135,1)="-",1,0)+IF(LEFT(J135,1)="-",1,0)))</f>
        <v>1</v>
      </c>
      <c r="M135" s="318">
        <f>IF(K135=3,1,"")</f>
        <v>1</v>
      </c>
      <c r="N135" s="319">
        <f>IF(L135=3,1,"")</f>
      </c>
    </row>
    <row r="136" spans="2:14" ht="15">
      <c r="B136" s="321" t="s">
        <v>214</v>
      </c>
      <c r="C136" s="313" t="str">
        <f>IF(C128&gt;"",C128,"")</f>
        <v>J Kokkonen</v>
      </c>
      <c r="D136" s="313" t="str">
        <f>IF(G128&gt;"",G128,"")</f>
        <v>J Muinonen</v>
      </c>
      <c r="E136" s="322"/>
      <c r="F136" s="320">
        <v>16</v>
      </c>
      <c r="G136" s="323">
        <v>-7</v>
      </c>
      <c r="H136" s="320">
        <v>4</v>
      </c>
      <c r="I136" s="320">
        <v>9</v>
      </c>
      <c r="J136" s="320"/>
      <c r="K136" s="316">
        <f aca="true" t="shared" si="16" ref="K136:K143">IF(ISBLANK(F136),"",COUNTIF(F136:J136,"&gt;=0"))</f>
        <v>3</v>
      </c>
      <c r="L136" s="317">
        <f aca="true" t="shared" si="17" ref="L136:L143">IF(ISBLANK(F136),"",(IF(LEFT(F136,1)="-",1,0)+IF(LEFT(G136,1)="-",1,0)+IF(LEFT(H136,1)="-",1,0)+IF(LEFT(I136,1)="-",1,0)+IF(LEFT(J136,1)="-",1,0)))</f>
        <v>1</v>
      </c>
      <c r="M136" s="318">
        <f aca="true" t="shared" si="18" ref="M136:M143">IF(K136=3,1,"")</f>
        <v>1</v>
      </c>
      <c r="N136" s="319">
        <f aca="true" t="shared" si="19" ref="N136:N143">IF(L136=3,1,"")</f>
      </c>
    </row>
    <row r="137" spans="2:14" ht="15">
      <c r="B137" s="321" t="s">
        <v>215</v>
      </c>
      <c r="C137" s="313" t="str">
        <f>IF(C127&gt;"",C127,"")</f>
        <v>E Miettinen</v>
      </c>
      <c r="D137" s="313" t="str">
        <f>IF(G126&gt;"",G126,"")</f>
        <v>L Kivelä</v>
      </c>
      <c r="E137" s="322"/>
      <c r="F137" s="320">
        <v>7</v>
      </c>
      <c r="G137" s="323">
        <v>8</v>
      </c>
      <c r="H137" s="320">
        <v>2</v>
      </c>
      <c r="I137" s="320"/>
      <c r="J137" s="320"/>
      <c r="K137" s="316">
        <f t="shared" si="16"/>
        <v>3</v>
      </c>
      <c r="L137" s="317">
        <f t="shared" si="17"/>
        <v>0</v>
      </c>
      <c r="M137" s="318">
        <f t="shared" si="18"/>
        <v>1</v>
      </c>
      <c r="N137" s="319">
        <f t="shared" si="19"/>
      </c>
    </row>
    <row r="138" spans="2:14" ht="15">
      <c r="B138" s="321" t="s">
        <v>216</v>
      </c>
      <c r="C138" s="313" t="str">
        <f>IF(C126&gt;"",C126,"")</f>
        <v>O-V Halonen</v>
      </c>
      <c r="D138" s="313" t="str">
        <f>IF(G128&gt;"",G128,"")</f>
        <v>J Muinonen</v>
      </c>
      <c r="E138" s="322"/>
      <c r="F138" s="320">
        <v>8</v>
      </c>
      <c r="G138" s="323">
        <v>4</v>
      </c>
      <c r="H138" s="320">
        <v>-3</v>
      </c>
      <c r="I138" s="320">
        <v>-7</v>
      </c>
      <c r="J138" s="320">
        <v>-5</v>
      </c>
      <c r="K138" s="316">
        <f t="shared" si="16"/>
        <v>2</v>
      </c>
      <c r="L138" s="317">
        <f t="shared" si="17"/>
        <v>3</v>
      </c>
      <c r="M138" s="318">
        <f t="shared" si="18"/>
      </c>
      <c r="N138" s="319">
        <f t="shared" si="19"/>
        <v>1</v>
      </c>
    </row>
    <row r="139" spans="2:14" ht="15">
      <c r="B139" s="321" t="s">
        <v>217</v>
      </c>
      <c r="C139" s="313" t="str">
        <f>IF(C128&gt;"",C128,"")</f>
        <v>J Kokkonen</v>
      </c>
      <c r="D139" s="313" t="str">
        <f>IF(G127&gt;"",G127,"")</f>
        <v>M Lappalainen</v>
      </c>
      <c r="E139" s="322"/>
      <c r="F139" s="320">
        <v>-2</v>
      </c>
      <c r="G139" s="323">
        <v>10</v>
      </c>
      <c r="H139" s="320">
        <v>7</v>
      </c>
      <c r="I139" s="320">
        <v>-6</v>
      </c>
      <c r="J139" s="320">
        <v>-6</v>
      </c>
      <c r="K139" s="316">
        <f t="shared" si="16"/>
        <v>2</v>
      </c>
      <c r="L139" s="317">
        <f t="shared" si="17"/>
        <v>3</v>
      </c>
      <c r="M139" s="318">
        <f t="shared" si="18"/>
      </c>
      <c r="N139" s="319">
        <f t="shared" si="19"/>
        <v>1</v>
      </c>
    </row>
    <row r="140" spans="2:14" ht="15">
      <c r="B140" s="321" t="s">
        <v>218</v>
      </c>
      <c r="C140" s="324">
        <f>IF(C130&gt;"",C130&amp;" / "&amp;C131,"")</f>
      </c>
      <c r="D140" s="324">
        <f>IF(G130&gt;"",G130&amp;" / "&amp;G131,"")</f>
      </c>
      <c r="E140" s="325"/>
      <c r="F140" s="326"/>
      <c r="G140" s="327"/>
      <c r="H140" s="328"/>
      <c r="I140" s="328"/>
      <c r="J140" s="328"/>
      <c r="K140" s="316">
        <f t="shared" si="16"/>
      </c>
      <c r="L140" s="317">
        <f t="shared" si="17"/>
      </c>
      <c r="M140" s="318">
        <f t="shared" si="18"/>
      </c>
      <c r="N140" s="319">
        <f t="shared" si="19"/>
      </c>
    </row>
    <row r="141" spans="2:14" ht="15">
      <c r="B141" s="312" t="s">
        <v>219</v>
      </c>
      <c r="C141" s="313" t="str">
        <f>IF(C127&gt;"",C127,"")</f>
        <v>E Miettinen</v>
      </c>
      <c r="D141" s="313" t="str">
        <f>IF(G128&gt;"",G128,"")</f>
        <v>J Muinonen</v>
      </c>
      <c r="E141" s="329"/>
      <c r="F141" s="330">
        <v>-12</v>
      </c>
      <c r="G141" s="314">
        <v>7</v>
      </c>
      <c r="H141" s="314">
        <v>9</v>
      </c>
      <c r="I141" s="314">
        <v>-7</v>
      </c>
      <c r="J141" s="315">
        <v>8</v>
      </c>
      <c r="K141" s="316">
        <f t="shared" si="16"/>
        <v>3</v>
      </c>
      <c r="L141" s="317">
        <f t="shared" si="17"/>
        <v>2</v>
      </c>
      <c r="M141" s="318">
        <f t="shared" si="18"/>
        <v>1</v>
      </c>
      <c r="N141" s="319">
        <f t="shared" si="19"/>
      </c>
    </row>
    <row r="142" spans="2:14" ht="15">
      <c r="B142" s="312" t="s">
        <v>220</v>
      </c>
      <c r="C142" s="313" t="str">
        <f>IF(C128&gt;"",C128,"")</f>
        <v>J Kokkonen</v>
      </c>
      <c r="D142" s="313" t="str">
        <f>IF(G126&gt;"",G126,"")</f>
        <v>L Kivelä</v>
      </c>
      <c r="E142" s="329"/>
      <c r="F142" s="330">
        <v>-3</v>
      </c>
      <c r="G142" s="314">
        <v>-9</v>
      </c>
      <c r="H142" s="314">
        <v>-8</v>
      </c>
      <c r="I142" s="314"/>
      <c r="J142" s="315"/>
      <c r="K142" s="316">
        <f t="shared" si="16"/>
        <v>0</v>
      </c>
      <c r="L142" s="317">
        <f t="shared" si="17"/>
        <v>3</v>
      </c>
      <c r="M142" s="318">
        <f t="shared" si="18"/>
      </c>
      <c r="N142" s="319">
        <f t="shared" si="19"/>
        <v>1</v>
      </c>
    </row>
    <row r="143" spans="2:14" ht="15.75" thickBot="1">
      <c r="B143" s="312" t="s">
        <v>221</v>
      </c>
      <c r="C143" s="313" t="str">
        <f>IF(C126&gt;"",C126,"")</f>
        <v>O-V Halonen</v>
      </c>
      <c r="D143" s="313" t="str">
        <f>IF(G127&gt;"",G127,"")</f>
        <v>M Lappalainen</v>
      </c>
      <c r="E143" s="329"/>
      <c r="F143" s="315">
        <v>-12</v>
      </c>
      <c r="G143" s="314">
        <v>-10</v>
      </c>
      <c r="H143" s="315">
        <v>-8</v>
      </c>
      <c r="I143" s="314"/>
      <c r="J143" s="314"/>
      <c r="K143" s="316">
        <f t="shared" si="16"/>
        <v>0</v>
      </c>
      <c r="L143" s="317">
        <f t="shared" si="17"/>
        <v>3</v>
      </c>
      <c r="M143" s="318">
        <f t="shared" si="18"/>
      </c>
      <c r="N143" s="319">
        <f t="shared" si="19"/>
        <v>1</v>
      </c>
    </row>
    <row r="144" spans="2:14" ht="16.5" thickBot="1">
      <c r="B144" s="282"/>
      <c r="C144" s="282"/>
      <c r="D144" s="282"/>
      <c r="E144" s="282"/>
      <c r="F144" s="282"/>
      <c r="G144" s="282"/>
      <c r="H144" s="282"/>
      <c r="I144" s="331" t="s">
        <v>222</v>
      </c>
      <c r="J144" s="332"/>
      <c r="K144" s="333">
        <f>IF(ISBLANK(C126),"",SUM(K134:K143))</f>
        <v>16</v>
      </c>
      <c r="L144" s="334">
        <f>IF(ISBLANK(G126),"",SUM(L134:L143))</f>
        <v>19</v>
      </c>
      <c r="M144" s="335">
        <f>IF(ISBLANK(F134),"",SUM(M134:M143))</f>
        <v>4</v>
      </c>
      <c r="N144" s="336">
        <f>IF(ISBLANK(F134),"",SUM(N134:N143))</f>
        <v>5</v>
      </c>
    </row>
    <row r="145" spans="2:14" ht="15">
      <c r="B145" s="337" t="s">
        <v>223</v>
      </c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</row>
    <row r="146" spans="2:14" ht="15">
      <c r="B146" s="338" t="s">
        <v>224</v>
      </c>
      <c r="C146" s="338"/>
      <c r="D146" s="338" t="s">
        <v>225</v>
      </c>
      <c r="E146" s="339"/>
      <c r="F146" s="338"/>
      <c r="G146" s="338" t="s">
        <v>226</v>
      </c>
      <c r="H146" s="339"/>
      <c r="I146" s="338"/>
      <c r="J146" s="340" t="s">
        <v>227</v>
      </c>
      <c r="K146" s="280"/>
      <c r="L146" s="282"/>
      <c r="M146" s="282"/>
      <c r="N146" s="282"/>
    </row>
    <row r="147" spans="2:14" ht="18.75" thickBot="1">
      <c r="B147" s="282"/>
      <c r="C147" s="282"/>
      <c r="D147" s="282"/>
      <c r="E147" s="282"/>
      <c r="F147" s="282"/>
      <c r="G147" s="282"/>
      <c r="H147" s="282"/>
      <c r="I147" s="282"/>
      <c r="J147" s="441" t="s">
        <v>2</v>
      </c>
      <c r="K147" s="442"/>
      <c r="L147" s="442"/>
      <c r="M147" s="442"/>
      <c r="N147" s="443"/>
    </row>
    <row r="148" spans="2:14" ht="18">
      <c r="B148" s="342"/>
      <c r="C148" s="342"/>
      <c r="D148" s="342"/>
      <c r="E148" s="342"/>
      <c r="F148" s="342"/>
      <c r="G148" s="342"/>
      <c r="H148" s="342"/>
      <c r="I148" s="342"/>
      <c r="J148" s="343"/>
      <c r="K148" s="343"/>
      <c r="L148" s="343"/>
      <c r="M148" s="343"/>
      <c r="N148" s="343"/>
    </row>
    <row r="149" ht="15">
      <c r="B149" s="345" t="s">
        <v>228</v>
      </c>
    </row>
    <row r="151" spans="2:14" ht="15.75">
      <c r="B151" s="275"/>
      <c r="C151" s="276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</row>
    <row r="152" spans="2:14" ht="15.75">
      <c r="B152" s="280"/>
      <c r="C152" s="281" t="s">
        <v>190</v>
      </c>
      <c r="D152" s="282"/>
      <c r="E152" s="282"/>
      <c r="F152" s="280"/>
      <c r="G152" s="283" t="s">
        <v>191</v>
      </c>
      <c r="H152" s="284"/>
      <c r="I152" s="455"/>
      <c r="J152" s="456"/>
      <c r="K152" s="456"/>
      <c r="L152" s="456"/>
      <c r="M152" s="456"/>
      <c r="N152" s="457"/>
    </row>
    <row r="153" spans="2:14" ht="20.25">
      <c r="B153" s="286"/>
      <c r="C153" s="287" t="s">
        <v>192</v>
      </c>
      <c r="D153" s="282"/>
      <c r="E153" s="282"/>
      <c r="F153" s="280"/>
      <c r="G153" s="283" t="s">
        <v>193</v>
      </c>
      <c r="H153" s="284"/>
      <c r="I153" s="458" t="s">
        <v>237</v>
      </c>
      <c r="J153" s="450"/>
      <c r="K153" s="450"/>
      <c r="L153" s="450"/>
      <c r="M153" s="450"/>
      <c r="N153" s="451"/>
    </row>
    <row r="154" spans="2:14" ht="15">
      <c r="B154" s="280"/>
      <c r="C154" s="288"/>
      <c r="D154" s="282"/>
      <c r="E154" s="282"/>
      <c r="F154" s="282"/>
      <c r="G154" s="288"/>
      <c r="H154" s="282"/>
      <c r="I154" s="282"/>
      <c r="J154" s="282"/>
      <c r="K154" s="282"/>
      <c r="L154" s="282"/>
      <c r="M154" s="282"/>
      <c r="N154" s="282"/>
    </row>
    <row r="155" spans="2:14" ht="15.75">
      <c r="B155" s="290" t="s">
        <v>195</v>
      </c>
      <c r="C155" s="446" t="s">
        <v>39</v>
      </c>
      <c r="D155" s="452"/>
      <c r="E155" s="291"/>
      <c r="F155" s="290" t="s">
        <v>195</v>
      </c>
      <c r="G155" s="446" t="s">
        <v>37</v>
      </c>
      <c r="H155" s="447"/>
      <c r="I155" s="447"/>
      <c r="J155" s="447"/>
      <c r="K155" s="447"/>
      <c r="L155" s="447"/>
      <c r="M155" s="447"/>
      <c r="N155" s="448"/>
    </row>
    <row r="156" spans="2:14" ht="15">
      <c r="B156" s="292" t="s">
        <v>40</v>
      </c>
      <c r="C156" s="444" t="s">
        <v>244</v>
      </c>
      <c r="D156" s="445"/>
      <c r="E156" s="293"/>
      <c r="F156" s="294" t="s">
        <v>197</v>
      </c>
      <c r="G156" s="444" t="s">
        <v>233</v>
      </c>
      <c r="H156" s="450"/>
      <c r="I156" s="450"/>
      <c r="J156" s="450"/>
      <c r="K156" s="450"/>
      <c r="L156" s="450"/>
      <c r="M156" s="450"/>
      <c r="N156" s="451"/>
    </row>
    <row r="157" spans="2:14" ht="15">
      <c r="B157" s="295" t="s">
        <v>41</v>
      </c>
      <c r="C157" s="444" t="s">
        <v>245</v>
      </c>
      <c r="D157" s="445"/>
      <c r="E157" s="293"/>
      <c r="F157" s="296" t="s">
        <v>200</v>
      </c>
      <c r="G157" s="449" t="s">
        <v>234</v>
      </c>
      <c r="H157" s="450"/>
      <c r="I157" s="450"/>
      <c r="J157" s="450"/>
      <c r="K157" s="450"/>
      <c r="L157" s="450"/>
      <c r="M157" s="450"/>
      <c r="N157" s="451"/>
    </row>
    <row r="158" spans="2:14" ht="15">
      <c r="B158" s="295" t="s">
        <v>42</v>
      </c>
      <c r="C158" s="444" t="s">
        <v>246</v>
      </c>
      <c r="D158" s="445"/>
      <c r="E158" s="293"/>
      <c r="F158" s="296" t="s">
        <v>203</v>
      </c>
      <c r="G158" s="449" t="s">
        <v>235</v>
      </c>
      <c r="H158" s="450"/>
      <c r="I158" s="450"/>
      <c r="J158" s="450"/>
      <c r="K158" s="450"/>
      <c r="L158" s="450"/>
      <c r="M158" s="450"/>
      <c r="N158" s="451"/>
    </row>
    <row r="159" spans="2:14" ht="15">
      <c r="B159" s="297" t="s">
        <v>205</v>
      </c>
      <c r="C159" s="298"/>
      <c r="D159" s="299"/>
      <c r="E159" s="300"/>
      <c r="F159" s="297" t="s">
        <v>205</v>
      </c>
      <c r="G159" s="298"/>
      <c r="H159" s="301"/>
      <c r="I159" s="301"/>
      <c r="J159" s="301"/>
      <c r="K159" s="301"/>
      <c r="L159" s="301"/>
      <c r="M159" s="301"/>
      <c r="N159" s="301"/>
    </row>
    <row r="160" spans="2:14" ht="15">
      <c r="B160" s="302"/>
      <c r="C160" s="444"/>
      <c r="D160" s="445"/>
      <c r="E160" s="293"/>
      <c r="F160" s="303"/>
      <c r="G160" s="449"/>
      <c r="H160" s="450"/>
      <c r="I160" s="450"/>
      <c r="J160" s="450"/>
      <c r="K160" s="450"/>
      <c r="L160" s="450"/>
      <c r="M160" s="450"/>
      <c r="N160" s="451"/>
    </row>
    <row r="161" spans="2:14" ht="15">
      <c r="B161" s="304"/>
      <c r="C161" s="444"/>
      <c r="D161" s="445"/>
      <c r="E161" s="293"/>
      <c r="F161" s="305"/>
      <c r="G161" s="449"/>
      <c r="H161" s="450"/>
      <c r="I161" s="450"/>
      <c r="J161" s="450"/>
      <c r="K161" s="450"/>
      <c r="L161" s="450"/>
      <c r="M161" s="450"/>
      <c r="N161" s="451"/>
    </row>
    <row r="162" spans="2:14" ht="15.75">
      <c r="B162" s="282"/>
      <c r="C162" s="282"/>
      <c r="D162" s="282"/>
      <c r="E162" s="282"/>
      <c r="F162" s="306" t="s">
        <v>206</v>
      </c>
      <c r="G162" s="288"/>
      <c r="H162" s="288"/>
      <c r="I162" s="288"/>
      <c r="J162" s="282"/>
      <c r="K162" s="282"/>
      <c r="L162" s="282"/>
      <c r="M162" s="307"/>
      <c r="N162" s="280"/>
    </row>
    <row r="163" spans="2:14" ht="15">
      <c r="B163" s="308" t="s">
        <v>23</v>
      </c>
      <c r="C163" s="282"/>
      <c r="D163" s="282"/>
      <c r="E163" s="282"/>
      <c r="F163" s="309" t="s">
        <v>207</v>
      </c>
      <c r="G163" s="309" t="s">
        <v>208</v>
      </c>
      <c r="H163" s="309" t="s">
        <v>209</v>
      </c>
      <c r="I163" s="309" t="s">
        <v>210</v>
      </c>
      <c r="J163" s="309" t="s">
        <v>211</v>
      </c>
      <c r="K163" s="453" t="s">
        <v>29</v>
      </c>
      <c r="L163" s="454"/>
      <c r="M163" s="310" t="s">
        <v>50</v>
      </c>
      <c r="N163" s="311" t="s">
        <v>14</v>
      </c>
    </row>
    <row r="164" spans="2:14" ht="15">
      <c r="B164" s="312" t="s">
        <v>212</v>
      </c>
      <c r="C164" s="313" t="str">
        <f>IF(C156&gt;"",C156,"")</f>
        <v>O Tennilä</v>
      </c>
      <c r="D164" s="313" t="str">
        <f>IF(G156&gt;"",G156,"")</f>
        <v>M Kantola</v>
      </c>
      <c r="E164" s="313">
        <f>IF(E156&gt;"",E156&amp;" - "&amp;I156,"")</f>
      </c>
      <c r="F164" s="314">
        <v>7</v>
      </c>
      <c r="G164" s="314">
        <v>8</v>
      </c>
      <c r="H164" s="315">
        <v>10</v>
      </c>
      <c r="I164" s="314"/>
      <c r="J164" s="314"/>
      <c r="K164" s="316">
        <f>IF(ISBLANK(F164),"",COUNTIF(F164:J164,"&gt;=0"))</f>
        <v>3</v>
      </c>
      <c r="L164" s="317">
        <f>IF(ISBLANK(F164),"",(IF(LEFT(F164,1)="-",1,0)+IF(LEFT(G164,1)="-",1,0)+IF(LEFT(H164,1)="-",1,0)+IF(LEFT(I164,1)="-",1,0)+IF(LEFT(J164,1)="-",1,0)))</f>
        <v>0</v>
      </c>
      <c r="M164" s="318">
        <f>IF(K164=3,1,"")</f>
        <v>1</v>
      </c>
      <c r="N164" s="319">
        <f>IF(L164=3,1,"")</f>
      </c>
    </row>
    <row r="165" spans="2:14" ht="15">
      <c r="B165" s="312" t="s">
        <v>213</v>
      </c>
      <c r="C165" s="313" t="str">
        <f>IF(C157&gt;"",C157,"")</f>
        <v>M Tuomola</v>
      </c>
      <c r="D165" s="313" t="str">
        <f>IF(G157&gt;"",G157,"")</f>
        <v>J Flemming</v>
      </c>
      <c r="E165" s="313">
        <f>IF(E157&gt;"",E157&amp;" - "&amp;I157,"")</f>
      </c>
      <c r="F165" s="320">
        <v>7</v>
      </c>
      <c r="G165" s="314">
        <v>11</v>
      </c>
      <c r="H165" s="314">
        <v>-10</v>
      </c>
      <c r="I165" s="314">
        <v>8</v>
      </c>
      <c r="J165" s="314"/>
      <c r="K165" s="316">
        <f>IF(ISBLANK(F165),"",COUNTIF(F165:J165,"&gt;=0"))</f>
        <v>3</v>
      </c>
      <c r="L165" s="317">
        <f>IF(ISBLANK(F165),"",(IF(LEFT(F165,1)="-",1,0)+IF(LEFT(G165,1)="-",1,0)+IF(LEFT(H165,1)="-",1,0)+IF(LEFT(I165,1)="-",1,0)+IF(LEFT(J165,1)="-",1,0)))</f>
        <v>1</v>
      </c>
      <c r="M165" s="318">
        <f>IF(K165=3,1,"")</f>
        <v>1</v>
      </c>
      <c r="N165" s="319">
        <f>IF(L165=3,1,"")</f>
      </c>
    </row>
    <row r="166" spans="2:14" ht="15">
      <c r="B166" s="321" t="s">
        <v>214</v>
      </c>
      <c r="C166" s="313" t="str">
        <f>IF(C158&gt;"",C158,"")</f>
        <v>J Rossi</v>
      </c>
      <c r="D166" s="313" t="str">
        <f>IF(G158&gt;"",G158,"")</f>
        <v>R Kantola</v>
      </c>
      <c r="E166" s="322"/>
      <c r="F166" s="320">
        <v>-5</v>
      </c>
      <c r="G166" s="323">
        <v>11</v>
      </c>
      <c r="H166" s="320">
        <v>-3</v>
      </c>
      <c r="I166" s="320">
        <v>7</v>
      </c>
      <c r="J166" s="320">
        <v>-3</v>
      </c>
      <c r="K166" s="316">
        <f aca="true" t="shared" si="20" ref="K166:K173">IF(ISBLANK(F166),"",COUNTIF(F166:J166,"&gt;=0"))</f>
        <v>2</v>
      </c>
      <c r="L166" s="317">
        <f aca="true" t="shared" si="21" ref="L166:L173">IF(ISBLANK(F166),"",(IF(LEFT(F166,1)="-",1,0)+IF(LEFT(G166,1)="-",1,0)+IF(LEFT(H166,1)="-",1,0)+IF(LEFT(I166,1)="-",1,0)+IF(LEFT(J166,1)="-",1,0)))</f>
        <v>3</v>
      </c>
      <c r="M166" s="318">
        <f aca="true" t="shared" si="22" ref="M166:M173">IF(K166=3,1,"")</f>
      </c>
      <c r="N166" s="319">
        <f aca="true" t="shared" si="23" ref="N166:N173">IF(L166=3,1,"")</f>
        <v>1</v>
      </c>
    </row>
    <row r="167" spans="2:14" ht="15">
      <c r="B167" s="321" t="s">
        <v>215</v>
      </c>
      <c r="C167" s="313" t="str">
        <f>IF(C157&gt;"",C157,"")</f>
        <v>M Tuomola</v>
      </c>
      <c r="D167" s="313" t="str">
        <f>IF(G156&gt;"",G156,"")</f>
        <v>M Kantola</v>
      </c>
      <c r="E167" s="322"/>
      <c r="F167" s="320">
        <v>-10</v>
      </c>
      <c r="G167" s="323">
        <v>-7</v>
      </c>
      <c r="H167" s="320">
        <v>7</v>
      </c>
      <c r="I167" s="320">
        <v>-10</v>
      </c>
      <c r="J167" s="320"/>
      <c r="K167" s="316">
        <f t="shared" si="20"/>
        <v>1</v>
      </c>
      <c r="L167" s="317">
        <f t="shared" si="21"/>
        <v>3</v>
      </c>
      <c r="M167" s="318">
        <f t="shared" si="22"/>
      </c>
      <c r="N167" s="319">
        <f t="shared" si="23"/>
        <v>1</v>
      </c>
    </row>
    <row r="168" spans="2:14" ht="15">
      <c r="B168" s="321" t="s">
        <v>216</v>
      </c>
      <c r="C168" s="313" t="str">
        <f>IF(C156&gt;"",C156,"")</f>
        <v>O Tennilä</v>
      </c>
      <c r="D168" s="313" t="str">
        <f>IF(G158&gt;"",G158,"")</f>
        <v>R Kantola</v>
      </c>
      <c r="E168" s="322"/>
      <c r="F168" s="320">
        <v>-7</v>
      </c>
      <c r="G168" s="323">
        <v>-9</v>
      </c>
      <c r="H168" s="320">
        <v>-10</v>
      </c>
      <c r="I168" s="320"/>
      <c r="J168" s="320"/>
      <c r="K168" s="316">
        <f t="shared" si="20"/>
        <v>0</v>
      </c>
      <c r="L168" s="317">
        <f t="shared" si="21"/>
        <v>3</v>
      </c>
      <c r="M168" s="318">
        <f t="shared" si="22"/>
      </c>
      <c r="N168" s="319">
        <f t="shared" si="23"/>
        <v>1</v>
      </c>
    </row>
    <row r="169" spans="2:14" ht="15">
      <c r="B169" s="321" t="s">
        <v>217</v>
      </c>
      <c r="C169" s="313" t="str">
        <f>IF(C158&gt;"",C158,"")</f>
        <v>J Rossi</v>
      </c>
      <c r="D169" s="313" t="str">
        <f>IF(G157&gt;"",G157,"")</f>
        <v>J Flemming</v>
      </c>
      <c r="E169" s="322"/>
      <c r="F169" s="320">
        <v>-8</v>
      </c>
      <c r="G169" s="323">
        <v>6</v>
      </c>
      <c r="H169" s="320">
        <v>-16</v>
      </c>
      <c r="I169" s="320">
        <v>-11</v>
      </c>
      <c r="J169" s="320"/>
      <c r="K169" s="316">
        <f t="shared" si="20"/>
        <v>1</v>
      </c>
      <c r="L169" s="317">
        <f t="shared" si="21"/>
        <v>3</v>
      </c>
      <c r="M169" s="318">
        <f t="shared" si="22"/>
      </c>
      <c r="N169" s="319">
        <f t="shared" si="23"/>
        <v>1</v>
      </c>
    </row>
    <row r="170" spans="2:14" ht="15">
      <c r="B170" s="321" t="s">
        <v>218</v>
      </c>
      <c r="C170" s="324">
        <f>IF(C160&gt;"",C160&amp;" / "&amp;C161,"")</f>
      </c>
      <c r="D170" s="324">
        <f>IF(G160&gt;"",G160&amp;" / "&amp;G161,"")</f>
      </c>
      <c r="E170" s="325"/>
      <c r="F170" s="326"/>
      <c r="G170" s="327"/>
      <c r="H170" s="328"/>
      <c r="I170" s="328"/>
      <c r="J170" s="328"/>
      <c r="K170" s="316">
        <f t="shared" si="20"/>
      </c>
      <c r="L170" s="317">
        <f t="shared" si="21"/>
      </c>
      <c r="M170" s="318">
        <f t="shared" si="22"/>
      </c>
      <c r="N170" s="319">
        <f t="shared" si="23"/>
      </c>
    </row>
    <row r="171" spans="2:14" ht="15">
      <c r="B171" s="312" t="s">
        <v>219</v>
      </c>
      <c r="C171" s="313" t="str">
        <f>IF(C157&gt;"",C157,"")</f>
        <v>M Tuomola</v>
      </c>
      <c r="D171" s="313" t="str">
        <f>IF(G158&gt;"",G158,"")</f>
        <v>R Kantola</v>
      </c>
      <c r="E171" s="329"/>
      <c r="F171" s="330">
        <v>7</v>
      </c>
      <c r="G171" s="314">
        <v>9</v>
      </c>
      <c r="H171" s="314">
        <v>10</v>
      </c>
      <c r="I171" s="314"/>
      <c r="J171" s="315"/>
      <c r="K171" s="316">
        <f t="shared" si="20"/>
        <v>3</v>
      </c>
      <c r="L171" s="317">
        <f t="shared" si="21"/>
        <v>0</v>
      </c>
      <c r="M171" s="318">
        <f t="shared" si="22"/>
        <v>1</v>
      </c>
      <c r="N171" s="319">
        <f t="shared" si="23"/>
      </c>
    </row>
    <row r="172" spans="2:14" ht="15">
      <c r="B172" s="312" t="s">
        <v>220</v>
      </c>
      <c r="C172" s="313" t="str">
        <f>IF(C158&gt;"",C158,"")</f>
        <v>J Rossi</v>
      </c>
      <c r="D172" s="313" t="str">
        <f>IF(G156&gt;"",G156,"")</f>
        <v>M Kantola</v>
      </c>
      <c r="E172" s="329"/>
      <c r="F172" s="330">
        <v>11</v>
      </c>
      <c r="G172" s="314">
        <v>-8</v>
      </c>
      <c r="H172" s="314">
        <v>-9</v>
      </c>
      <c r="I172" s="314">
        <v>-7</v>
      </c>
      <c r="J172" s="315"/>
      <c r="K172" s="316">
        <f t="shared" si="20"/>
        <v>1</v>
      </c>
      <c r="L172" s="317">
        <f t="shared" si="21"/>
        <v>3</v>
      </c>
      <c r="M172" s="318">
        <f t="shared" si="22"/>
      </c>
      <c r="N172" s="319">
        <f t="shared" si="23"/>
        <v>1</v>
      </c>
    </row>
    <row r="173" spans="2:14" ht="15.75" thickBot="1">
      <c r="B173" s="312" t="s">
        <v>221</v>
      </c>
      <c r="C173" s="313" t="str">
        <f>IF(C156&gt;"",C156,"")</f>
        <v>O Tennilä</v>
      </c>
      <c r="D173" s="313" t="str">
        <f>IF(G157&gt;"",G157,"")</f>
        <v>J Flemming</v>
      </c>
      <c r="E173" s="329"/>
      <c r="F173" s="315"/>
      <c r="G173" s="314"/>
      <c r="H173" s="315"/>
      <c r="I173" s="314"/>
      <c r="J173" s="314"/>
      <c r="K173" s="316">
        <f t="shared" si="20"/>
      </c>
      <c r="L173" s="317">
        <f t="shared" si="21"/>
      </c>
      <c r="M173" s="318">
        <f t="shared" si="22"/>
      </c>
      <c r="N173" s="319">
        <f t="shared" si="23"/>
      </c>
    </row>
    <row r="174" spans="2:14" ht="16.5" thickBot="1">
      <c r="B174" s="282"/>
      <c r="C174" s="282"/>
      <c r="D174" s="282"/>
      <c r="E174" s="282"/>
      <c r="F174" s="282"/>
      <c r="G174" s="282"/>
      <c r="H174" s="282"/>
      <c r="I174" s="331" t="s">
        <v>222</v>
      </c>
      <c r="J174" s="332"/>
      <c r="K174" s="333">
        <f>IF(ISBLANK(C156),"",SUM(K164:K173))</f>
        <v>14</v>
      </c>
      <c r="L174" s="334">
        <f>IF(ISBLANK(G156),"",SUM(L164:L173))</f>
        <v>16</v>
      </c>
      <c r="M174" s="335">
        <f>IF(ISBLANK(F164),"",SUM(M164:M173))</f>
        <v>3</v>
      </c>
      <c r="N174" s="336">
        <f>IF(ISBLANK(F164),"",SUM(N164:N173))</f>
        <v>5</v>
      </c>
    </row>
    <row r="175" spans="2:14" ht="15">
      <c r="B175" s="337" t="s">
        <v>223</v>
      </c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</row>
    <row r="176" spans="2:14" ht="15">
      <c r="B176" s="338" t="s">
        <v>224</v>
      </c>
      <c r="C176" s="338"/>
      <c r="D176" s="338" t="s">
        <v>225</v>
      </c>
      <c r="E176" s="339"/>
      <c r="F176" s="338"/>
      <c r="G176" s="338" t="s">
        <v>226</v>
      </c>
      <c r="H176" s="339"/>
      <c r="I176" s="338"/>
      <c r="J176" s="340" t="s">
        <v>227</v>
      </c>
      <c r="K176" s="280"/>
      <c r="L176" s="282"/>
      <c r="M176" s="282"/>
      <c r="N176" s="282"/>
    </row>
    <row r="177" spans="2:14" ht="18.75" thickBot="1">
      <c r="B177" s="282"/>
      <c r="C177" s="282"/>
      <c r="D177" s="282"/>
      <c r="E177" s="282"/>
      <c r="F177" s="282"/>
      <c r="G177" s="282"/>
      <c r="H177" s="282"/>
      <c r="I177" s="282"/>
      <c r="J177" s="441" t="s">
        <v>37</v>
      </c>
      <c r="K177" s="442"/>
      <c r="L177" s="442"/>
      <c r="M177" s="442"/>
      <c r="N177" s="443"/>
    </row>
    <row r="178" spans="2:14" ht="18">
      <c r="B178" s="342"/>
      <c r="C178" s="342"/>
      <c r="D178" s="342"/>
      <c r="E178" s="342"/>
      <c r="F178" s="342"/>
      <c r="G178" s="342"/>
      <c r="H178" s="342"/>
      <c r="I178" s="342"/>
      <c r="J178" s="343"/>
      <c r="K178" s="343"/>
      <c r="L178" s="343"/>
      <c r="M178" s="343"/>
      <c r="N178" s="343"/>
    </row>
    <row r="179" ht="15">
      <c r="B179" s="345" t="s">
        <v>228</v>
      </c>
    </row>
    <row r="181" spans="2:14" ht="15.75">
      <c r="B181" s="275"/>
      <c r="C181" s="276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</row>
    <row r="182" spans="2:14" ht="15.75">
      <c r="B182" s="280"/>
      <c r="C182" s="281" t="s">
        <v>190</v>
      </c>
      <c r="D182" s="282"/>
      <c r="E182" s="282"/>
      <c r="F182" s="280"/>
      <c r="G182" s="283" t="s">
        <v>191</v>
      </c>
      <c r="H182" s="284"/>
      <c r="I182" s="455"/>
      <c r="J182" s="456"/>
      <c r="K182" s="456"/>
      <c r="L182" s="456"/>
      <c r="M182" s="456"/>
      <c r="N182" s="457"/>
    </row>
    <row r="183" spans="2:14" ht="20.25">
      <c r="B183" s="286"/>
      <c r="C183" s="287" t="s">
        <v>192</v>
      </c>
      <c r="D183" s="282"/>
      <c r="E183" s="282"/>
      <c r="F183" s="280"/>
      <c r="G183" s="283" t="s">
        <v>193</v>
      </c>
      <c r="H183" s="284"/>
      <c r="I183" s="458" t="s">
        <v>237</v>
      </c>
      <c r="J183" s="450"/>
      <c r="K183" s="450"/>
      <c r="L183" s="450"/>
      <c r="M183" s="450"/>
      <c r="N183" s="451"/>
    </row>
    <row r="184" spans="2:14" ht="15">
      <c r="B184" s="280"/>
      <c r="C184" s="288"/>
      <c r="D184" s="282"/>
      <c r="E184" s="282"/>
      <c r="F184" s="282"/>
      <c r="G184" s="288"/>
      <c r="H184" s="282"/>
      <c r="I184" s="282"/>
      <c r="J184" s="282"/>
      <c r="K184" s="282"/>
      <c r="L184" s="282"/>
      <c r="M184" s="282"/>
      <c r="N184" s="282"/>
    </row>
    <row r="185" spans="2:14" ht="15.75">
      <c r="B185" s="290" t="s">
        <v>195</v>
      </c>
      <c r="C185" s="446" t="s">
        <v>54</v>
      </c>
      <c r="D185" s="452"/>
      <c r="E185" s="291"/>
      <c r="F185" s="290" t="s">
        <v>195</v>
      </c>
      <c r="G185" s="446" t="s">
        <v>1</v>
      </c>
      <c r="H185" s="447"/>
      <c r="I185" s="447"/>
      <c r="J185" s="447"/>
      <c r="K185" s="447"/>
      <c r="L185" s="447"/>
      <c r="M185" s="447"/>
      <c r="N185" s="448"/>
    </row>
    <row r="186" spans="2:14" ht="15">
      <c r="B186" s="292" t="s">
        <v>40</v>
      </c>
      <c r="C186" s="444" t="s">
        <v>247</v>
      </c>
      <c r="D186" s="445"/>
      <c r="E186" s="293"/>
      <c r="F186" s="294" t="s">
        <v>197</v>
      </c>
      <c r="G186" s="444" t="s">
        <v>198</v>
      </c>
      <c r="H186" s="450"/>
      <c r="I186" s="450"/>
      <c r="J186" s="450"/>
      <c r="K186" s="450"/>
      <c r="L186" s="450"/>
      <c r="M186" s="450"/>
      <c r="N186" s="451"/>
    </row>
    <row r="187" spans="2:14" ht="15">
      <c r="B187" s="295" t="s">
        <v>41</v>
      </c>
      <c r="C187" s="444" t="s">
        <v>248</v>
      </c>
      <c r="D187" s="445"/>
      <c r="E187" s="293"/>
      <c r="F187" s="296" t="s">
        <v>200</v>
      </c>
      <c r="G187" s="449" t="s">
        <v>201</v>
      </c>
      <c r="H187" s="450"/>
      <c r="I187" s="450"/>
      <c r="J187" s="450"/>
      <c r="K187" s="450"/>
      <c r="L187" s="450"/>
      <c r="M187" s="450"/>
      <c r="N187" s="451"/>
    </row>
    <row r="188" spans="2:14" ht="15">
      <c r="B188" s="295" t="s">
        <v>42</v>
      </c>
      <c r="C188" s="444" t="s">
        <v>249</v>
      </c>
      <c r="D188" s="445"/>
      <c r="E188" s="293"/>
      <c r="F188" s="296" t="s">
        <v>203</v>
      </c>
      <c r="G188" s="449" t="s">
        <v>204</v>
      </c>
      <c r="H188" s="450"/>
      <c r="I188" s="450"/>
      <c r="J188" s="450"/>
      <c r="K188" s="450"/>
      <c r="L188" s="450"/>
      <c r="M188" s="450"/>
      <c r="N188" s="451"/>
    </row>
    <row r="189" spans="2:14" ht="15">
      <c r="B189" s="297" t="s">
        <v>205</v>
      </c>
      <c r="C189" s="298"/>
      <c r="D189" s="299"/>
      <c r="E189" s="300"/>
      <c r="F189" s="297" t="s">
        <v>205</v>
      </c>
      <c r="G189" s="298"/>
      <c r="H189" s="301"/>
      <c r="I189" s="301"/>
      <c r="J189" s="301"/>
      <c r="K189" s="301"/>
      <c r="L189" s="301"/>
      <c r="M189" s="301"/>
      <c r="N189" s="301"/>
    </row>
    <row r="190" spans="2:14" ht="15">
      <c r="B190" s="302"/>
      <c r="C190" s="444"/>
      <c r="D190" s="445"/>
      <c r="E190" s="293"/>
      <c r="F190" s="303"/>
      <c r="G190" s="449"/>
      <c r="H190" s="450"/>
      <c r="I190" s="450"/>
      <c r="J190" s="450"/>
      <c r="K190" s="450"/>
      <c r="L190" s="450"/>
      <c r="M190" s="450"/>
      <c r="N190" s="451"/>
    </row>
    <row r="191" spans="2:14" ht="15">
      <c r="B191" s="304"/>
      <c r="C191" s="444"/>
      <c r="D191" s="445"/>
      <c r="E191" s="293"/>
      <c r="F191" s="305"/>
      <c r="G191" s="449"/>
      <c r="H191" s="450"/>
      <c r="I191" s="450"/>
      <c r="J191" s="450"/>
      <c r="K191" s="450"/>
      <c r="L191" s="450"/>
      <c r="M191" s="450"/>
      <c r="N191" s="451"/>
    </row>
    <row r="192" spans="2:14" ht="15.75">
      <c r="B192" s="282"/>
      <c r="C192" s="282"/>
      <c r="D192" s="282"/>
      <c r="E192" s="282"/>
      <c r="F192" s="306" t="s">
        <v>206</v>
      </c>
      <c r="G192" s="288"/>
      <c r="H192" s="288"/>
      <c r="I192" s="288"/>
      <c r="J192" s="282"/>
      <c r="K192" s="282"/>
      <c r="L192" s="282"/>
      <c r="M192" s="307"/>
      <c r="N192" s="280"/>
    </row>
    <row r="193" spans="2:14" ht="15">
      <c r="B193" s="308" t="s">
        <v>23</v>
      </c>
      <c r="C193" s="282"/>
      <c r="D193" s="282"/>
      <c r="E193" s="282"/>
      <c r="F193" s="309" t="s">
        <v>207</v>
      </c>
      <c r="G193" s="309" t="s">
        <v>208</v>
      </c>
      <c r="H193" s="309" t="s">
        <v>209</v>
      </c>
      <c r="I193" s="309" t="s">
        <v>210</v>
      </c>
      <c r="J193" s="309" t="s">
        <v>211</v>
      </c>
      <c r="K193" s="453" t="s">
        <v>29</v>
      </c>
      <c r="L193" s="454"/>
      <c r="M193" s="310" t="s">
        <v>50</v>
      </c>
      <c r="N193" s="311" t="s">
        <v>14</v>
      </c>
    </row>
    <row r="194" spans="2:14" ht="15">
      <c r="B194" s="312" t="s">
        <v>212</v>
      </c>
      <c r="C194" s="313" t="str">
        <f>IF(C186&gt;"",C186,"")</f>
        <v>M Perkkiö</v>
      </c>
      <c r="D194" s="313" t="str">
        <f>IF(G186&gt;"",G186,"")</f>
        <v>J Jormanainen</v>
      </c>
      <c r="E194" s="313">
        <f>IF(E186&gt;"",E186&amp;" - "&amp;I186,"")</f>
      </c>
      <c r="F194" s="314">
        <v>-8</v>
      </c>
      <c r="G194" s="314">
        <v>3</v>
      </c>
      <c r="H194" s="315">
        <v>-10</v>
      </c>
      <c r="I194" s="314">
        <v>-3</v>
      </c>
      <c r="J194" s="314"/>
      <c r="K194" s="316">
        <f>IF(ISBLANK(F194),"",COUNTIF(F194:J194,"&gt;=0"))</f>
        <v>1</v>
      </c>
      <c r="L194" s="317">
        <f>IF(ISBLANK(F194),"",(IF(LEFT(F194,1)="-",1,0)+IF(LEFT(G194,1)="-",1,0)+IF(LEFT(H194,1)="-",1,0)+IF(LEFT(I194,1)="-",1,0)+IF(LEFT(J194,1)="-",1,0)))</f>
        <v>3</v>
      </c>
      <c r="M194" s="318">
        <f>IF(K194=3,1,"")</f>
      </c>
      <c r="N194" s="319">
        <f>IF(L194=3,1,"")</f>
        <v>1</v>
      </c>
    </row>
    <row r="195" spans="2:14" ht="15">
      <c r="B195" s="312" t="s">
        <v>213</v>
      </c>
      <c r="C195" s="313" t="str">
        <f>IF(C187&gt;"",C187,"")</f>
        <v>T Perkkiö</v>
      </c>
      <c r="D195" s="313" t="str">
        <f>IF(G187&gt;"",G187,"")</f>
        <v>S Soine</v>
      </c>
      <c r="E195" s="313">
        <f>IF(E187&gt;"",E187&amp;" - "&amp;I187,"")</f>
      </c>
      <c r="F195" s="320">
        <v>-4</v>
      </c>
      <c r="G195" s="314">
        <v>-7</v>
      </c>
      <c r="H195" s="314">
        <v>-7</v>
      </c>
      <c r="I195" s="314"/>
      <c r="J195" s="314"/>
      <c r="K195" s="316">
        <f>IF(ISBLANK(F195),"",COUNTIF(F195:J195,"&gt;=0"))</f>
        <v>0</v>
      </c>
      <c r="L195" s="317">
        <f>IF(ISBLANK(F195),"",(IF(LEFT(F195,1)="-",1,0)+IF(LEFT(G195,1)="-",1,0)+IF(LEFT(H195,1)="-",1,0)+IF(LEFT(I195,1)="-",1,0)+IF(LEFT(J195,1)="-",1,0)))</f>
        <v>3</v>
      </c>
      <c r="M195" s="318">
        <f>IF(K195=3,1,"")</f>
      </c>
      <c r="N195" s="319">
        <f>IF(L195=3,1,"")</f>
        <v>1</v>
      </c>
    </row>
    <row r="196" spans="2:14" ht="15">
      <c r="B196" s="321" t="s">
        <v>214</v>
      </c>
      <c r="C196" s="313" t="str">
        <f>IF(C188&gt;"",C188,"")</f>
        <v>T Oinas</v>
      </c>
      <c r="D196" s="313" t="str">
        <f>IF(G188&gt;"",G188,"")</f>
        <v>T Soine</v>
      </c>
      <c r="E196" s="322"/>
      <c r="F196" s="320">
        <v>7</v>
      </c>
      <c r="G196" s="323">
        <v>-9</v>
      </c>
      <c r="H196" s="320">
        <v>8</v>
      </c>
      <c r="I196" s="320">
        <v>-11</v>
      </c>
      <c r="J196" s="320">
        <v>-9</v>
      </c>
      <c r="K196" s="316">
        <f aca="true" t="shared" si="24" ref="K196:K203">IF(ISBLANK(F196),"",COUNTIF(F196:J196,"&gt;=0"))</f>
        <v>2</v>
      </c>
      <c r="L196" s="317">
        <f aca="true" t="shared" si="25" ref="L196:L203">IF(ISBLANK(F196),"",(IF(LEFT(F196,1)="-",1,0)+IF(LEFT(G196,1)="-",1,0)+IF(LEFT(H196,1)="-",1,0)+IF(LEFT(I196,1)="-",1,0)+IF(LEFT(J196,1)="-",1,0)))</f>
        <v>3</v>
      </c>
      <c r="M196" s="318">
        <f aca="true" t="shared" si="26" ref="M196:M203">IF(K196=3,1,"")</f>
      </c>
      <c r="N196" s="319">
        <f aca="true" t="shared" si="27" ref="N196:N203">IF(L196=3,1,"")</f>
        <v>1</v>
      </c>
    </row>
    <row r="197" spans="2:14" ht="15">
      <c r="B197" s="321" t="s">
        <v>215</v>
      </c>
      <c r="C197" s="313" t="str">
        <f>IF(C187&gt;"",C187,"")</f>
        <v>T Perkkiö</v>
      </c>
      <c r="D197" s="313" t="str">
        <f>IF(G186&gt;"",G186,"")</f>
        <v>J Jormanainen</v>
      </c>
      <c r="E197" s="322"/>
      <c r="F197" s="320">
        <v>-10</v>
      </c>
      <c r="G197" s="323">
        <v>-5</v>
      </c>
      <c r="H197" s="320">
        <v>-9</v>
      </c>
      <c r="I197" s="320"/>
      <c r="J197" s="320"/>
      <c r="K197" s="316">
        <f t="shared" si="24"/>
        <v>0</v>
      </c>
      <c r="L197" s="317">
        <f t="shared" si="25"/>
        <v>3</v>
      </c>
      <c r="M197" s="318">
        <f t="shared" si="26"/>
      </c>
      <c r="N197" s="319">
        <f t="shared" si="27"/>
        <v>1</v>
      </c>
    </row>
    <row r="198" spans="2:14" ht="15">
      <c r="B198" s="321" t="s">
        <v>216</v>
      </c>
      <c r="C198" s="313" t="str">
        <f>IF(C186&gt;"",C186,"")</f>
        <v>M Perkkiö</v>
      </c>
      <c r="D198" s="313" t="str">
        <f>IF(G188&gt;"",G188,"")</f>
        <v>T Soine</v>
      </c>
      <c r="E198" s="322"/>
      <c r="F198" s="320">
        <v>-6</v>
      </c>
      <c r="G198" s="323">
        <v>-7</v>
      </c>
      <c r="H198" s="320">
        <v>-9</v>
      </c>
      <c r="I198" s="320"/>
      <c r="J198" s="320"/>
      <c r="K198" s="316">
        <f t="shared" si="24"/>
        <v>0</v>
      </c>
      <c r="L198" s="317">
        <f t="shared" si="25"/>
        <v>3</v>
      </c>
      <c r="M198" s="318">
        <f t="shared" si="26"/>
      </c>
      <c r="N198" s="319">
        <f t="shared" si="27"/>
        <v>1</v>
      </c>
    </row>
    <row r="199" spans="2:14" ht="15">
      <c r="B199" s="321" t="s">
        <v>217</v>
      </c>
      <c r="C199" s="313" t="str">
        <f>IF(C188&gt;"",C188,"")</f>
        <v>T Oinas</v>
      </c>
      <c r="D199" s="313" t="str">
        <f>IF(G187&gt;"",G187,"")</f>
        <v>S Soine</v>
      </c>
      <c r="E199" s="322"/>
      <c r="F199" s="320"/>
      <c r="G199" s="323"/>
      <c r="H199" s="320"/>
      <c r="I199" s="320"/>
      <c r="J199" s="320"/>
      <c r="K199" s="316">
        <f t="shared" si="24"/>
      </c>
      <c r="L199" s="317">
        <f t="shared" si="25"/>
      </c>
      <c r="M199" s="318">
        <f t="shared" si="26"/>
      </c>
      <c r="N199" s="319">
        <f t="shared" si="27"/>
      </c>
    </row>
    <row r="200" spans="2:14" ht="15">
      <c r="B200" s="321" t="s">
        <v>218</v>
      </c>
      <c r="C200" s="324">
        <f>IF(C190&gt;"",C190&amp;" / "&amp;C191,"")</f>
      </c>
      <c r="D200" s="324">
        <f>IF(G190&gt;"",G190&amp;" / "&amp;G191,"")</f>
      </c>
      <c r="E200" s="325"/>
      <c r="F200" s="326"/>
      <c r="G200" s="327"/>
      <c r="H200" s="328"/>
      <c r="I200" s="328"/>
      <c r="J200" s="328"/>
      <c r="K200" s="316">
        <f t="shared" si="24"/>
      </c>
      <c r="L200" s="317">
        <f t="shared" si="25"/>
      </c>
      <c r="M200" s="318">
        <f t="shared" si="26"/>
      </c>
      <c r="N200" s="319">
        <f t="shared" si="27"/>
      </c>
    </row>
    <row r="201" spans="2:14" ht="15">
      <c r="B201" s="312" t="s">
        <v>219</v>
      </c>
      <c r="C201" s="313" t="str">
        <f>IF(C187&gt;"",C187,"")</f>
        <v>T Perkkiö</v>
      </c>
      <c r="D201" s="313" t="str">
        <f>IF(G188&gt;"",G188,"")</f>
        <v>T Soine</v>
      </c>
      <c r="E201" s="329"/>
      <c r="F201" s="330"/>
      <c r="G201" s="314"/>
      <c r="H201" s="314"/>
      <c r="I201" s="314"/>
      <c r="J201" s="315"/>
      <c r="K201" s="316">
        <f t="shared" si="24"/>
      </c>
      <c r="L201" s="317">
        <f t="shared" si="25"/>
      </c>
      <c r="M201" s="318">
        <f t="shared" si="26"/>
      </c>
      <c r="N201" s="319">
        <f t="shared" si="27"/>
      </c>
    </row>
    <row r="202" spans="2:14" ht="15">
      <c r="B202" s="312" t="s">
        <v>220</v>
      </c>
      <c r="C202" s="313" t="str">
        <f>IF(C188&gt;"",C188,"")</f>
        <v>T Oinas</v>
      </c>
      <c r="D202" s="313" t="str">
        <f>IF(G186&gt;"",G186,"")</f>
        <v>J Jormanainen</v>
      </c>
      <c r="E202" s="329"/>
      <c r="F202" s="330"/>
      <c r="G202" s="314"/>
      <c r="H202" s="314"/>
      <c r="I202" s="314"/>
      <c r="J202" s="315"/>
      <c r="K202" s="316">
        <f t="shared" si="24"/>
      </c>
      <c r="L202" s="317">
        <f t="shared" si="25"/>
      </c>
      <c r="M202" s="318">
        <f t="shared" si="26"/>
      </c>
      <c r="N202" s="319">
        <f t="shared" si="27"/>
      </c>
    </row>
    <row r="203" spans="2:14" ht="15.75" thickBot="1">
      <c r="B203" s="312" t="s">
        <v>221</v>
      </c>
      <c r="C203" s="313" t="str">
        <f>IF(C186&gt;"",C186,"")</f>
        <v>M Perkkiö</v>
      </c>
      <c r="D203" s="313" t="str">
        <f>IF(G187&gt;"",G187,"")</f>
        <v>S Soine</v>
      </c>
      <c r="E203" s="329"/>
      <c r="F203" s="315"/>
      <c r="G203" s="314"/>
      <c r="H203" s="315"/>
      <c r="I203" s="314"/>
      <c r="J203" s="314"/>
      <c r="K203" s="316">
        <f t="shared" si="24"/>
      </c>
      <c r="L203" s="317">
        <f t="shared" si="25"/>
      </c>
      <c r="M203" s="318">
        <f t="shared" si="26"/>
      </c>
      <c r="N203" s="319">
        <f t="shared" si="27"/>
      </c>
    </row>
    <row r="204" spans="2:14" ht="16.5" thickBot="1">
      <c r="B204" s="282"/>
      <c r="C204" s="282"/>
      <c r="D204" s="282"/>
      <c r="E204" s="282"/>
      <c r="F204" s="282"/>
      <c r="G204" s="282"/>
      <c r="H204" s="282"/>
      <c r="I204" s="331" t="s">
        <v>222</v>
      </c>
      <c r="J204" s="332"/>
      <c r="K204" s="333">
        <f>IF(ISBLANK(C186),"",SUM(K194:K203))</f>
        <v>3</v>
      </c>
      <c r="L204" s="334">
        <f>IF(ISBLANK(G186),"",SUM(L194:L203))</f>
        <v>15</v>
      </c>
      <c r="M204" s="335">
        <f>IF(ISBLANK(F194),"",SUM(M194:M203))</f>
        <v>0</v>
      </c>
      <c r="N204" s="336">
        <f>IF(ISBLANK(F194),"",SUM(N194:N203))</f>
        <v>5</v>
      </c>
    </row>
    <row r="205" spans="2:14" ht="15">
      <c r="B205" s="337" t="s">
        <v>223</v>
      </c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</row>
    <row r="206" spans="2:14" ht="15">
      <c r="B206" s="338" t="s">
        <v>224</v>
      </c>
      <c r="C206" s="338"/>
      <c r="D206" s="338" t="s">
        <v>225</v>
      </c>
      <c r="E206" s="339"/>
      <c r="F206" s="338"/>
      <c r="G206" s="338" t="s">
        <v>226</v>
      </c>
      <c r="H206" s="339"/>
      <c r="I206" s="338"/>
      <c r="J206" s="340" t="s">
        <v>227</v>
      </c>
      <c r="K206" s="280"/>
      <c r="L206" s="282"/>
      <c r="M206" s="282"/>
      <c r="N206" s="282"/>
    </row>
    <row r="207" spans="2:14" ht="18.75" thickBot="1">
      <c r="B207" s="282"/>
      <c r="C207" s="282"/>
      <c r="D207" s="282"/>
      <c r="E207" s="282"/>
      <c r="F207" s="282"/>
      <c r="G207" s="282"/>
      <c r="H207" s="282"/>
      <c r="I207" s="282"/>
      <c r="J207" s="441" t="s">
        <v>1</v>
      </c>
      <c r="K207" s="442"/>
      <c r="L207" s="442"/>
      <c r="M207" s="442"/>
      <c r="N207" s="443"/>
    </row>
    <row r="208" spans="2:14" ht="18">
      <c r="B208" s="342"/>
      <c r="C208" s="342"/>
      <c r="D208" s="342"/>
      <c r="E208" s="342"/>
      <c r="F208" s="342"/>
      <c r="G208" s="342"/>
      <c r="H208" s="342"/>
      <c r="I208" s="342"/>
      <c r="J208" s="343"/>
      <c r="K208" s="343"/>
      <c r="L208" s="343"/>
      <c r="M208" s="343"/>
      <c r="N208" s="343"/>
    </row>
    <row r="209" ht="15">
      <c r="B209" s="345" t="s">
        <v>228</v>
      </c>
    </row>
    <row r="211" spans="2:14" ht="15.75">
      <c r="B211" s="275"/>
      <c r="C211" s="276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</row>
    <row r="212" spans="2:14" ht="15.75">
      <c r="B212" s="280"/>
      <c r="C212" s="281" t="s">
        <v>190</v>
      </c>
      <c r="D212" s="282"/>
      <c r="E212" s="282"/>
      <c r="F212" s="280"/>
      <c r="G212" s="283" t="s">
        <v>191</v>
      </c>
      <c r="H212" s="284"/>
      <c r="I212" s="455"/>
      <c r="J212" s="456"/>
      <c r="K212" s="456"/>
      <c r="L212" s="456"/>
      <c r="M212" s="456"/>
      <c r="N212" s="457"/>
    </row>
    <row r="213" spans="2:14" ht="20.25">
      <c r="B213" s="286"/>
      <c r="C213" s="287" t="s">
        <v>192</v>
      </c>
      <c r="D213" s="282"/>
      <c r="E213" s="282"/>
      <c r="F213" s="280"/>
      <c r="G213" s="283" t="s">
        <v>193</v>
      </c>
      <c r="H213" s="284"/>
      <c r="I213" s="458" t="s">
        <v>250</v>
      </c>
      <c r="J213" s="450"/>
      <c r="K213" s="450"/>
      <c r="L213" s="450"/>
      <c r="M213" s="450"/>
      <c r="N213" s="451"/>
    </row>
    <row r="214" spans="2:14" ht="15">
      <c r="B214" s="280"/>
      <c r="C214" s="288"/>
      <c r="D214" s="282"/>
      <c r="E214" s="282"/>
      <c r="F214" s="282"/>
      <c r="G214" s="288"/>
      <c r="H214" s="282"/>
      <c r="I214" s="282"/>
      <c r="J214" s="282"/>
      <c r="K214" s="282"/>
      <c r="L214" s="282"/>
      <c r="M214" s="282"/>
      <c r="N214" s="282"/>
    </row>
    <row r="215" spans="2:14" ht="15.75">
      <c r="B215" s="290" t="s">
        <v>195</v>
      </c>
      <c r="C215" s="446" t="s">
        <v>124</v>
      </c>
      <c r="D215" s="452"/>
      <c r="E215" s="291"/>
      <c r="F215" s="290" t="s">
        <v>195</v>
      </c>
      <c r="G215" s="446" t="s">
        <v>56</v>
      </c>
      <c r="H215" s="447"/>
      <c r="I215" s="447"/>
      <c r="J215" s="447"/>
      <c r="K215" s="447"/>
      <c r="L215" s="447"/>
      <c r="M215" s="447"/>
      <c r="N215" s="448"/>
    </row>
    <row r="216" spans="2:14" ht="15">
      <c r="B216" s="292" t="s">
        <v>40</v>
      </c>
      <c r="C216" s="444" t="s">
        <v>251</v>
      </c>
      <c r="D216" s="445"/>
      <c r="E216" s="293"/>
      <c r="F216" s="294" t="s">
        <v>197</v>
      </c>
      <c r="G216" s="444" t="s">
        <v>199</v>
      </c>
      <c r="H216" s="450"/>
      <c r="I216" s="450"/>
      <c r="J216" s="450"/>
      <c r="K216" s="450"/>
      <c r="L216" s="450"/>
      <c r="M216" s="450"/>
      <c r="N216" s="451"/>
    </row>
    <row r="217" spans="2:14" ht="15">
      <c r="B217" s="295" t="s">
        <v>41</v>
      </c>
      <c r="C217" s="444" t="s">
        <v>252</v>
      </c>
      <c r="D217" s="445"/>
      <c r="E217" s="293"/>
      <c r="F217" s="296" t="s">
        <v>200</v>
      </c>
      <c r="G217" s="449" t="s">
        <v>196</v>
      </c>
      <c r="H217" s="450"/>
      <c r="I217" s="450"/>
      <c r="J217" s="450"/>
      <c r="K217" s="450"/>
      <c r="L217" s="450"/>
      <c r="M217" s="450"/>
      <c r="N217" s="451"/>
    </row>
    <row r="218" spans="2:14" ht="15">
      <c r="B218" s="295" t="s">
        <v>42</v>
      </c>
      <c r="C218" s="444" t="s">
        <v>253</v>
      </c>
      <c r="D218" s="445"/>
      <c r="E218" s="293"/>
      <c r="F218" s="296" t="s">
        <v>203</v>
      </c>
      <c r="G218" s="449" t="s">
        <v>254</v>
      </c>
      <c r="H218" s="450"/>
      <c r="I218" s="450"/>
      <c r="J218" s="450"/>
      <c r="K218" s="450"/>
      <c r="L218" s="450"/>
      <c r="M218" s="450"/>
      <c r="N218" s="451"/>
    </row>
    <row r="219" spans="2:14" ht="15">
      <c r="B219" s="297" t="s">
        <v>205</v>
      </c>
      <c r="C219" s="298"/>
      <c r="D219" s="299"/>
      <c r="E219" s="300"/>
      <c r="F219" s="297" t="s">
        <v>205</v>
      </c>
      <c r="G219" s="298"/>
      <c r="H219" s="301"/>
      <c r="I219" s="301"/>
      <c r="J219" s="301"/>
      <c r="K219" s="301"/>
      <c r="L219" s="301"/>
      <c r="M219" s="301"/>
      <c r="N219" s="301"/>
    </row>
    <row r="220" spans="2:14" ht="15">
      <c r="B220" s="302"/>
      <c r="C220" s="444"/>
      <c r="D220" s="445"/>
      <c r="E220" s="293"/>
      <c r="F220" s="303"/>
      <c r="G220" s="449"/>
      <c r="H220" s="450"/>
      <c r="I220" s="450"/>
      <c r="J220" s="450"/>
      <c r="K220" s="450"/>
      <c r="L220" s="450"/>
      <c r="M220" s="450"/>
      <c r="N220" s="451"/>
    </row>
    <row r="221" spans="2:14" ht="15">
      <c r="B221" s="304"/>
      <c r="C221" s="444"/>
      <c r="D221" s="445"/>
      <c r="E221" s="293"/>
      <c r="F221" s="305"/>
      <c r="G221" s="449"/>
      <c r="H221" s="450"/>
      <c r="I221" s="450"/>
      <c r="J221" s="450"/>
      <c r="K221" s="450"/>
      <c r="L221" s="450"/>
      <c r="M221" s="450"/>
      <c r="N221" s="451"/>
    </row>
    <row r="222" spans="2:14" ht="15.75">
      <c r="B222" s="282"/>
      <c r="C222" s="282"/>
      <c r="D222" s="282"/>
      <c r="E222" s="282"/>
      <c r="F222" s="306" t="s">
        <v>206</v>
      </c>
      <c r="G222" s="288"/>
      <c r="H222" s="288"/>
      <c r="I222" s="288"/>
      <c r="J222" s="282"/>
      <c r="K222" s="282"/>
      <c r="L222" s="282"/>
      <c r="M222" s="307"/>
      <c r="N222" s="280"/>
    </row>
    <row r="223" spans="2:14" ht="15">
      <c r="B223" s="308" t="s">
        <v>23</v>
      </c>
      <c r="C223" s="282"/>
      <c r="D223" s="282"/>
      <c r="E223" s="282"/>
      <c r="F223" s="309" t="s">
        <v>207</v>
      </c>
      <c r="G223" s="309" t="s">
        <v>208</v>
      </c>
      <c r="H223" s="309" t="s">
        <v>209</v>
      </c>
      <c r="I223" s="309" t="s">
        <v>210</v>
      </c>
      <c r="J223" s="309" t="s">
        <v>211</v>
      </c>
      <c r="K223" s="453" t="s">
        <v>29</v>
      </c>
      <c r="L223" s="454"/>
      <c r="M223" s="310" t="s">
        <v>50</v>
      </c>
      <c r="N223" s="311" t="s">
        <v>14</v>
      </c>
    </row>
    <row r="224" spans="2:14" ht="15">
      <c r="B224" s="312" t="s">
        <v>212</v>
      </c>
      <c r="C224" s="313" t="str">
        <f>IF(C216&gt;"",C216,"")</f>
        <v>J Pulkkinen</v>
      </c>
      <c r="D224" s="313" t="str">
        <f>IF(G216&gt;"",G216,"")</f>
        <v>M Karjalainen</v>
      </c>
      <c r="E224" s="313">
        <f>IF(E216&gt;"",E216&amp;" - "&amp;I216,"")</f>
      </c>
      <c r="F224" s="314">
        <v>9</v>
      </c>
      <c r="G224" s="314">
        <v>-10</v>
      </c>
      <c r="H224" s="315">
        <v>-7</v>
      </c>
      <c r="I224" s="314">
        <v>-4</v>
      </c>
      <c r="J224" s="314"/>
      <c r="K224" s="316">
        <f>IF(ISBLANK(F224),"",COUNTIF(F224:J224,"&gt;=0"))</f>
        <v>1</v>
      </c>
      <c r="L224" s="317">
        <f>IF(ISBLANK(F224),"",(IF(LEFT(F224,1)="-",1,0)+IF(LEFT(G224,1)="-",1,0)+IF(LEFT(H224,1)="-",1,0)+IF(LEFT(I224,1)="-",1,0)+IF(LEFT(J224,1)="-",1,0)))</f>
        <v>3</v>
      </c>
      <c r="M224" s="318">
        <f>IF(K224=3,1,"")</f>
      </c>
      <c r="N224" s="319">
        <f>IF(L224=3,1,"")</f>
        <v>1</v>
      </c>
    </row>
    <row r="225" spans="2:14" ht="15">
      <c r="B225" s="312" t="s">
        <v>213</v>
      </c>
      <c r="C225" s="313" t="str">
        <f>IF(C217&gt;"",C217,"")</f>
        <v>P Hella</v>
      </c>
      <c r="D225" s="313" t="str">
        <f>IF(G217&gt;"",G217,"")</f>
        <v>M Räsänen</v>
      </c>
      <c r="E225" s="313">
        <f>IF(E217&gt;"",E217&amp;" - "&amp;I217,"")</f>
      </c>
      <c r="F225" s="320">
        <v>-8</v>
      </c>
      <c r="G225" s="314">
        <v>-2</v>
      </c>
      <c r="H225" s="314">
        <v>-7</v>
      </c>
      <c r="I225" s="314"/>
      <c r="J225" s="314"/>
      <c r="K225" s="316">
        <f>IF(ISBLANK(F225),"",COUNTIF(F225:J225,"&gt;=0"))</f>
        <v>0</v>
      </c>
      <c r="L225" s="317">
        <f>IF(ISBLANK(F225),"",(IF(LEFT(F225,1)="-",1,0)+IF(LEFT(G225,1)="-",1,0)+IF(LEFT(H225,1)="-",1,0)+IF(LEFT(I225,1)="-",1,0)+IF(LEFT(J225,1)="-",1,0)))</f>
        <v>3</v>
      </c>
      <c r="M225" s="318">
        <f>IF(K225=3,1,"")</f>
      </c>
      <c r="N225" s="319">
        <f>IF(L225=3,1,"")</f>
        <v>1</v>
      </c>
    </row>
    <row r="226" spans="2:14" ht="15">
      <c r="B226" s="321" t="s">
        <v>214</v>
      </c>
      <c r="C226" s="313" t="str">
        <f>IF(C218&gt;"",C218,"")</f>
        <v>J Nousiainen</v>
      </c>
      <c r="D226" s="313" t="str">
        <f>IF(G218&gt;"",G218,"")</f>
        <v>A Kyläkallio</v>
      </c>
      <c r="E226" s="322"/>
      <c r="F226" s="320">
        <v>10</v>
      </c>
      <c r="G226" s="323">
        <v>-6</v>
      </c>
      <c r="H226" s="320">
        <v>-10</v>
      </c>
      <c r="I226" s="320">
        <v>-11</v>
      </c>
      <c r="J226" s="320"/>
      <c r="K226" s="316">
        <f aca="true" t="shared" si="28" ref="K226:K233">IF(ISBLANK(F226),"",COUNTIF(F226:J226,"&gt;=0"))</f>
        <v>1</v>
      </c>
      <c r="L226" s="317">
        <f aca="true" t="shared" si="29" ref="L226:L233">IF(ISBLANK(F226),"",(IF(LEFT(F226,1)="-",1,0)+IF(LEFT(G226,1)="-",1,0)+IF(LEFT(H226,1)="-",1,0)+IF(LEFT(I226,1)="-",1,0)+IF(LEFT(J226,1)="-",1,0)))</f>
        <v>3</v>
      </c>
      <c r="M226" s="318">
        <f aca="true" t="shared" si="30" ref="M226:M233">IF(K226=3,1,"")</f>
      </c>
      <c r="N226" s="319">
        <f aca="true" t="shared" si="31" ref="N226:N233">IF(L226=3,1,"")</f>
        <v>1</v>
      </c>
    </row>
    <row r="227" spans="2:14" ht="15">
      <c r="B227" s="321" t="s">
        <v>215</v>
      </c>
      <c r="C227" s="313" t="str">
        <f>IF(C217&gt;"",C217,"")</f>
        <v>P Hella</v>
      </c>
      <c r="D227" s="313" t="str">
        <f>IF(G216&gt;"",G216,"")</f>
        <v>M Karjalainen</v>
      </c>
      <c r="E227" s="322"/>
      <c r="F227" s="320">
        <v>-10</v>
      </c>
      <c r="G227" s="323" t="s">
        <v>255</v>
      </c>
      <c r="H227" s="320">
        <v>-6</v>
      </c>
      <c r="I227" s="320"/>
      <c r="J227" s="320"/>
      <c r="K227" s="316">
        <f t="shared" si="28"/>
        <v>0</v>
      </c>
      <c r="L227" s="317">
        <v>3</v>
      </c>
      <c r="M227" s="318">
        <f t="shared" si="30"/>
      </c>
      <c r="N227" s="319">
        <f t="shared" si="31"/>
        <v>1</v>
      </c>
    </row>
    <row r="228" spans="2:14" ht="15">
      <c r="B228" s="321" t="s">
        <v>216</v>
      </c>
      <c r="C228" s="313" t="str">
        <f>IF(C216&gt;"",C216,"")</f>
        <v>J Pulkkinen</v>
      </c>
      <c r="D228" s="313" t="str">
        <f>IF(G218&gt;"",G218,"")</f>
        <v>A Kyläkallio</v>
      </c>
      <c r="E228" s="322"/>
      <c r="F228" s="320">
        <v>9</v>
      </c>
      <c r="G228" s="323">
        <v>-10</v>
      </c>
      <c r="H228" s="320">
        <v>6</v>
      </c>
      <c r="I228" s="320">
        <v>6</v>
      </c>
      <c r="J228" s="320"/>
      <c r="K228" s="316">
        <f t="shared" si="28"/>
        <v>3</v>
      </c>
      <c r="L228" s="317">
        <f t="shared" si="29"/>
        <v>1</v>
      </c>
      <c r="M228" s="318">
        <f t="shared" si="30"/>
        <v>1</v>
      </c>
      <c r="N228" s="319">
        <f t="shared" si="31"/>
      </c>
    </row>
    <row r="229" spans="2:14" ht="15">
      <c r="B229" s="321" t="s">
        <v>217</v>
      </c>
      <c r="C229" s="313" t="str">
        <f>IF(C218&gt;"",C218,"")</f>
        <v>J Nousiainen</v>
      </c>
      <c r="D229" s="313" t="str">
        <f>IF(G217&gt;"",G217,"")</f>
        <v>M Räsänen</v>
      </c>
      <c r="E229" s="322"/>
      <c r="F229" s="320">
        <v>-7</v>
      </c>
      <c r="G229" s="323">
        <v>-6</v>
      </c>
      <c r="H229" s="320">
        <v>-11</v>
      </c>
      <c r="I229" s="320"/>
      <c r="J229" s="320"/>
      <c r="K229" s="316">
        <f t="shared" si="28"/>
        <v>0</v>
      </c>
      <c r="L229" s="317">
        <f t="shared" si="29"/>
        <v>3</v>
      </c>
      <c r="M229" s="318">
        <f t="shared" si="30"/>
      </c>
      <c r="N229" s="319">
        <f t="shared" si="31"/>
        <v>1</v>
      </c>
    </row>
    <row r="230" spans="2:14" ht="15">
      <c r="B230" s="321" t="s">
        <v>218</v>
      </c>
      <c r="C230" s="324">
        <f>IF(C220&gt;"",C220&amp;" / "&amp;C221,"")</f>
      </c>
      <c r="D230" s="324">
        <f>IF(G220&gt;"",G220&amp;" / "&amp;G221,"")</f>
      </c>
      <c r="E230" s="325"/>
      <c r="F230" s="326"/>
      <c r="G230" s="327"/>
      <c r="H230" s="328"/>
      <c r="I230" s="328"/>
      <c r="J230" s="328"/>
      <c r="K230" s="316">
        <f t="shared" si="28"/>
      </c>
      <c r="L230" s="317">
        <f t="shared" si="29"/>
      </c>
      <c r="M230" s="318">
        <f t="shared" si="30"/>
      </c>
      <c r="N230" s="319">
        <f t="shared" si="31"/>
      </c>
    </row>
    <row r="231" spans="2:14" ht="15">
      <c r="B231" s="312" t="s">
        <v>219</v>
      </c>
      <c r="C231" s="313" t="str">
        <f>IF(C217&gt;"",C217,"")</f>
        <v>P Hella</v>
      </c>
      <c r="D231" s="313" t="str">
        <f>IF(G218&gt;"",G218,"")</f>
        <v>A Kyläkallio</v>
      </c>
      <c r="E231" s="329"/>
      <c r="F231" s="330"/>
      <c r="G231" s="314"/>
      <c r="H231" s="314"/>
      <c r="I231" s="314"/>
      <c r="J231" s="315"/>
      <c r="K231" s="316">
        <f t="shared" si="28"/>
      </c>
      <c r="L231" s="317">
        <f t="shared" si="29"/>
      </c>
      <c r="M231" s="318">
        <f t="shared" si="30"/>
      </c>
      <c r="N231" s="319">
        <f t="shared" si="31"/>
      </c>
    </row>
    <row r="232" spans="2:14" ht="15">
      <c r="B232" s="312" t="s">
        <v>220</v>
      </c>
      <c r="C232" s="313" t="str">
        <f>IF(C218&gt;"",C218,"")</f>
        <v>J Nousiainen</v>
      </c>
      <c r="D232" s="313" t="str">
        <f>IF(G216&gt;"",G216,"")</f>
        <v>M Karjalainen</v>
      </c>
      <c r="E232" s="329"/>
      <c r="F232" s="330"/>
      <c r="G232" s="314"/>
      <c r="H232" s="314"/>
      <c r="I232" s="314"/>
      <c r="J232" s="315"/>
      <c r="K232" s="316">
        <f t="shared" si="28"/>
      </c>
      <c r="L232" s="317">
        <f t="shared" si="29"/>
      </c>
      <c r="M232" s="318">
        <f t="shared" si="30"/>
      </c>
      <c r="N232" s="319">
        <f t="shared" si="31"/>
      </c>
    </row>
    <row r="233" spans="2:14" ht="15.75" thickBot="1">
      <c r="B233" s="312" t="s">
        <v>221</v>
      </c>
      <c r="C233" s="313" t="str">
        <f>IF(C216&gt;"",C216,"")</f>
        <v>J Pulkkinen</v>
      </c>
      <c r="D233" s="313" t="str">
        <f>IF(G217&gt;"",G217,"")</f>
        <v>M Räsänen</v>
      </c>
      <c r="E233" s="329"/>
      <c r="F233" s="315"/>
      <c r="G233" s="314"/>
      <c r="H233" s="315"/>
      <c r="I233" s="314"/>
      <c r="J233" s="314"/>
      <c r="K233" s="316">
        <f t="shared" si="28"/>
      </c>
      <c r="L233" s="317">
        <f t="shared" si="29"/>
      </c>
      <c r="M233" s="318">
        <f t="shared" si="30"/>
      </c>
      <c r="N233" s="319">
        <f t="shared" si="31"/>
      </c>
    </row>
    <row r="234" spans="2:14" ht="16.5" thickBot="1">
      <c r="B234" s="282"/>
      <c r="C234" s="282"/>
      <c r="D234" s="282"/>
      <c r="E234" s="282"/>
      <c r="F234" s="282"/>
      <c r="G234" s="282"/>
      <c r="H234" s="282"/>
      <c r="I234" s="331" t="s">
        <v>222</v>
      </c>
      <c r="J234" s="332"/>
      <c r="K234" s="333">
        <f>IF(ISBLANK(C216),"",SUM(K224:K233))</f>
        <v>5</v>
      </c>
      <c r="L234" s="334">
        <f>IF(ISBLANK(G216),"",SUM(L224:L233))</f>
        <v>16</v>
      </c>
      <c r="M234" s="335">
        <f>IF(ISBLANK(F224),"",SUM(M224:M233))</f>
        <v>1</v>
      </c>
      <c r="N234" s="336">
        <f>IF(ISBLANK(F224),"",SUM(N224:N233))</f>
        <v>5</v>
      </c>
    </row>
    <row r="235" spans="2:14" ht="15">
      <c r="B235" s="337" t="s">
        <v>223</v>
      </c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2"/>
    </row>
    <row r="236" spans="2:14" ht="15">
      <c r="B236" s="338" t="s">
        <v>224</v>
      </c>
      <c r="C236" s="338"/>
      <c r="D236" s="338" t="s">
        <v>225</v>
      </c>
      <c r="E236" s="339"/>
      <c r="F236" s="338"/>
      <c r="G236" s="338" t="s">
        <v>226</v>
      </c>
      <c r="H236" s="339"/>
      <c r="I236" s="338"/>
      <c r="J236" s="340" t="s">
        <v>227</v>
      </c>
      <c r="K236" s="280"/>
      <c r="L236" s="282"/>
      <c r="M236" s="282"/>
      <c r="N236" s="282"/>
    </row>
    <row r="237" spans="2:14" ht="18.75" thickBot="1">
      <c r="B237" s="282"/>
      <c r="C237" s="282"/>
      <c r="D237" s="282"/>
      <c r="E237" s="282"/>
      <c r="F237" s="282"/>
      <c r="G237" s="282"/>
      <c r="H237" s="282"/>
      <c r="I237" s="282"/>
      <c r="J237" s="441" t="s">
        <v>56</v>
      </c>
      <c r="K237" s="442"/>
      <c r="L237" s="442"/>
      <c r="M237" s="442"/>
      <c r="N237" s="443"/>
    </row>
    <row r="238" spans="2:14" ht="18">
      <c r="B238" s="342"/>
      <c r="C238" s="342"/>
      <c r="D238" s="342"/>
      <c r="E238" s="342"/>
      <c r="F238" s="342"/>
      <c r="G238" s="342"/>
      <c r="H238" s="342"/>
      <c r="I238" s="342"/>
      <c r="J238" s="343"/>
      <c r="K238" s="343"/>
      <c r="L238" s="343"/>
      <c r="M238" s="343"/>
      <c r="N238" s="343"/>
    </row>
    <row r="239" ht="15">
      <c r="B239" s="345" t="s">
        <v>228</v>
      </c>
    </row>
    <row r="241" spans="2:14" ht="15.75">
      <c r="B241" s="275"/>
      <c r="C241" s="276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</row>
    <row r="242" spans="2:14" ht="15.75">
      <c r="B242" s="280"/>
      <c r="C242" s="281" t="s">
        <v>190</v>
      </c>
      <c r="D242" s="282"/>
      <c r="E242" s="282"/>
      <c r="F242" s="280"/>
      <c r="G242" s="283" t="s">
        <v>191</v>
      </c>
      <c r="H242" s="284"/>
      <c r="I242" s="455"/>
      <c r="J242" s="456"/>
      <c r="K242" s="456"/>
      <c r="L242" s="456"/>
      <c r="M242" s="456"/>
      <c r="N242" s="457"/>
    </row>
    <row r="243" spans="2:14" ht="20.25">
      <c r="B243" s="286"/>
      <c r="C243" s="287" t="s">
        <v>192</v>
      </c>
      <c r="D243" s="282"/>
      <c r="E243" s="282"/>
      <c r="F243" s="280"/>
      <c r="G243" s="283" t="s">
        <v>193</v>
      </c>
      <c r="H243" s="284"/>
      <c r="I243" s="458" t="s">
        <v>250</v>
      </c>
      <c r="J243" s="450"/>
      <c r="K243" s="450"/>
      <c r="L243" s="450"/>
      <c r="M243" s="450"/>
      <c r="N243" s="451"/>
    </row>
    <row r="244" spans="2:14" ht="15">
      <c r="B244" s="280"/>
      <c r="C244" s="288"/>
      <c r="D244" s="282"/>
      <c r="E244" s="282"/>
      <c r="F244" s="282"/>
      <c r="G244" s="288"/>
      <c r="H244" s="282"/>
      <c r="I244" s="282"/>
      <c r="J244" s="282"/>
      <c r="K244" s="282"/>
      <c r="L244" s="282"/>
      <c r="M244" s="282"/>
      <c r="N244" s="282"/>
    </row>
    <row r="245" spans="2:14" ht="15.75">
      <c r="B245" s="290" t="s">
        <v>195</v>
      </c>
      <c r="C245" s="446" t="s">
        <v>126</v>
      </c>
      <c r="D245" s="452"/>
      <c r="E245" s="291"/>
      <c r="F245" s="290" t="s">
        <v>195</v>
      </c>
      <c r="G245" s="446" t="s">
        <v>125</v>
      </c>
      <c r="H245" s="447"/>
      <c r="I245" s="447"/>
      <c r="J245" s="447"/>
      <c r="K245" s="447"/>
      <c r="L245" s="447"/>
      <c r="M245" s="447"/>
      <c r="N245" s="448"/>
    </row>
    <row r="246" spans="2:14" ht="15">
      <c r="B246" s="292" t="s">
        <v>40</v>
      </c>
      <c r="C246" s="444" t="s">
        <v>256</v>
      </c>
      <c r="D246" s="445"/>
      <c r="E246" s="293"/>
      <c r="F246" s="294" t="s">
        <v>197</v>
      </c>
      <c r="G246" s="444" t="s">
        <v>238</v>
      </c>
      <c r="H246" s="450"/>
      <c r="I246" s="450"/>
      <c r="J246" s="450"/>
      <c r="K246" s="450"/>
      <c r="L246" s="450"/>
      <c r="M246" s="450"/>
      <c r="N246" s="451"/>
    </row>
    <row r="247" spans="2:14" ht="15">
      <c r="B247" s="295" t="s">
        <v>41</v>
      </c>
      <c r="C247" s="444" t="s">
        <v>257</v>
      </c>
      <c r="D247" s="445"/>
      <c r="E247" s="293"/>
      <c r="F247" s="296" t="s">
        <v>200</v>
      </c>
      <c r="G247" s="449" t="s">
        <v>240</v>
      </c>
      <c r="H247" s="450"/>
      <c r="I247" s="450"/>
      <c r="J247" s="450"/>
      <c r="K247" s="450"/>
      <c r="L247" s="450"/>
      <c r="M247" s="450"/>
      <c r="N247" s="451"/>
    </row>
    <row r="248" spans="2:14" ht="15">
      <c r="B248" s="295" t="s">
        <v>42</v>
      </c>
      <c r="C248" s="444" t="s">
        <v>258</v>
      </c>
      <c r="D248" s="445"/>
      <c r="E248" s="293"/>
      <c r="F248" s="296" t="s">
        <v>203</v>
      </c>
      <c r="G248" s="449" t="s">
        <v>239</v>
      </c>
      <c r="H248" s="450"/>
      <c r="I248" s="450"/>
      <c r="J248" s="450"/>
      <c r="K248" s="450"/>
      <c r="L248" s="450"/>
      <c r="M248" s="450"/>
      <c r="N248" s="451"/>
    </row>
    <row r="249" spans="2:14" ht="15">
      <c r="B249" s="297" t="s">
        <v>205</v>
      </c>
      <c r="C249" s="298"/>
      <c r="D249" s="299"/>
      <c r="E249" s="300"/>
      <c r="F249" s="297" t="s">
        <v>205</v>
      </c>
      <c r="G249" s="298"/>
      <c r="H249" s="301"/>
      <c r="I249" s="301"/>
      <c r="J249" s="301"/>
      <c r="K249" s="301"/>
      <c r="L249" s="301"/>
      <c r="M249" s="301"/>
      <c r="N249" s="301"/>
    </row>
    <row r="250" spans="2:14" ht="15">
      <c r="B250" s="302"/>
      <c r="C250" s="444"/>
      <c r="D250" s="445"/>
      <c r="E250" s="293"/>
      <c r="F250" s="303"/>
      <c r="G250" s="449"/>
      <c r="H250" s="450"/>
      <c r="I250" s="450"/>
      <c r="J250" s="450"/>
      <c r="K250" s="450"/>
      <c r="L250" s="450"/>
      <c r="M250" s="450"/>
      <c r="N250" s="451"/>
    </row>
    <row r="251" spans="2:14" ht="15">
      <c r="B251" s="304"/>
      <c r="C251" s="444"/>
      <c r="D251" s="445"/>
      <c r="E251" s="293"/>
      <c r="F251" s="305"/>
      <c r="G251" s="449"/>
      <c r="H251" s="450"/>
      <c r="I251" s="450"/>
      <c r="J251" s="450"/>
      <c r="K251" s="450"/>
      <c r="L251" s="450"/>
      <c r="M251" s="450"/>
      <c r="N251" s="451"/>
    </row>
    <row r="252" spans="2:14" ht="15.75">
      <c r="B252" s="282"/>
      <c r="C252" s="282"/>
      <c r="D252" s="282"/>
      <c r="E252" s="282"/>
      <c r="F252" s="306" t="s">
        <v>206</v>
      </c>
      <c r="G252" s="288"/>
      <c r="H252" s="288"/>
      <c r="I252" s="288"/>
      <c r="J252" s="282"/>
      <c r="K252" s="282"/>
      <c r="L252" s="282"/>
      <c r="M252" s="307"/>
      <c r="N252" s="280"/>
    </row>
    <row r="253" spans="2:14" ht="15">
      <c r="B253" s="308" t="s">
        <v>23</v>
      </c>
      <c r="C253" s="282"/>
      <c r="D253" s="282"/>
      <c r="E253" s="282"/>
      <c r="F253" s="309" t="s">
        <v>207</v>
      </c>
      <c r="G253" s="309" t="s">
        <v>208</v>
      </c>
      <c r="H253" s="309" t="s">
        <v>209</v>
      </c>
      <c r="I253" s="309" t="s">
        <v>210</v>
      </c>
      <c r="J253" s="309" t="s">
        <v>211</v>
      </c>
      <c r="K253" s="453" t="s">
        <v>29</v>
      </c>
      <c r="L253" s="454"/>
      <c r="M253" s="310" t="s">
        <v>50</v>
      </c>
      <c r="N253" s="311" t="s">
        <v>14</v>
      </c>
    </row>
    <row r="254" spans="2:14" ht="15">
      <c r="B254" s="312" t="s">
        <v>212</v>
      </c>
      <c r="C254" s="313" t="str">
        <f>IF(C246&gt;"",C246,"")</f>
        <v>I Lallo</v>
      </c>
      <c r="D254" s="313" t="str">
        <f>IF(G246&gt;"",G246,"")</f>
        <v>T Tiittala</v>
      </c>
      <c r="E254" s="313">
        <f>IF(E246&gt;"",E246&amp;" - "&amp;I246,"")</f>
      </c>
      <c r="F254" s="314">
        <v>-3</v>
      </c>
      <c r="G254" s="314">
        <v>-9</v>
      </c>
      <c r="H254" s="315">
        <v>-5</v>
      </c>
      <c r="I254" s="314"/>
      <c r="J254" s="314"/>
      <c r="K254" s="316">
        <f>IF(ISBLANK(F254),"",COUNTIF(F254:J254,"&gt;=0"))</f>
        <v>0</v>
      </c>
      <c r="L254" s="317">
        <f>IF(ISBLANK(F254),"",(IF(LEFT(F254,1)="-",1,0)+IF(LEFT(G254,1)="-",1,0)+IF(LEFT(H254,1)="-",1,0)+IF(LEFT(I254,1)="-",1,0)+IF(LEFT(J254,1)="-",1,0)))</f>
        <v>3</v>
      </c>
      <c r="M254" s="318">
        <f>IF(K254=3,1,"")</f>
      </c>
      <c r="N254" s="319">
        <f>IF(L254=3,1,"")</f>
        <v>1</v>
      </c>
    </row>
    <row r="255" spans="2:14" ht="15">
      <c r="B255" s="312" t="s">
        <v>213</v>
      </c>
      <c r="C255" s="313" t="str">
        <f>IF(C247&gt;"",C247,"")</f>
        <v>I Härmälä</v>
      </c>
      <c r="D255" s="313" t="str">
        <f>IF(G247&gt;"",G247,"")</f>
        <v>D Vyskubov</v>
      </c>
      <c r="E255" s="313">
        <f>IF(E247&gt;"",E247&amp;" - "&amp;I247,"")</f>
      </c>
      <c r="F255" s="320">
        <v>9</v>
      </c>
      <c r="G255" s="314">
        <v>-7</v>
      </c>
      <c r="H255" s="314">
        <v>4</v>
      </c>
      <c r="I255" s="314">
        <v>-7</v>
      </c>
      <c r="J255" s="314">
        <v>9</v>
      </c>
      <c r="K255" s="316">
        <f>IF(ISBLANK(F255),"",COUNTIF(F255:J255,"&gt;=0"))</f>
        <v>3</v>
      </c>
      <c r="L255" s="317">
        <f>IF(ISBLANK(F255),"",(IF(LEFT(F255,1)="-",1,0)+IF(LEFT(G255,1)="-",1,0)+IF(LEFT(H255,1)="-",1,0)+IF(LEFT(I255,1)="-",1,0)+IF(LEFT(J255,1)="-",1,0)))</f>
        <v>2</v>
      </c>
      <c r="M255" s="318">
        <f>IF(K255=3,1,"")</f>
        <v>1</v>
      </c>
      <c r="N255" s="319">
        <f>IF(L255=3,1,"")</f>
      </c>
    </row>
    <row r="256" spans="2:14" ht="15">
      <c r="B256" s="321" t="s">
        <v>214</v>
      </c>
      <c r="C256" s="313" t="str">
        <f>IF(C248&gt;"",C248,"")</f>
        <v>T Aarnio</v>
      </c>
      <c r="D256" s="313" t="str">
        <f>IF(G248&gt;"",G248,"")</f>
        <v>P Hietikko</v>
      </c>
      <c r="E256" s="322"/>
      <c r="F256" s="320">
        <v>9</v>
      </c>
      <c r="G256" s="323">
        <v>12</v>
      </c>
      <c r="H256" s="320">
        <v>-17</v>
      </c>
      <c r="I256" s="320">
        <v>-11</v>
      </c>
      <c r="J256" s="320">
        <v>-1</v>
      </c>
      <c r="K256" s="316">
        <f aca="true" t="shared" si="32" ref="K256:K263">IF(ISBLANK(F256),"",COUNTIF(F256:J256,"&gt;=0"))</f>
        <v>2</v>
      </c>
      <c r="L256" s="317">
        <f aca="true" t="shared" si="33" ref="L256:L263">IF(ISBLANK(F256),"",(IF(LEFT(F256,1)="-",1,0)+IF(LEFT(G256,1)="-",1,0)+IF(LEFT(H256,1)="-",1,0)+IF(LEFT(I256,1)="-",1,0)+IF(LEFT(J256,1)="-",1,0)))</f>
        <v>3</v>
      </c>
      <c r="M256" s="318">
        <f aca="true" t="shared" si="34" ref="M256:M263">IF(K256=3,1,"")</f>
      </c>
      <c r="N256" s="319">
        <f aca="true" t="shared" si="35" ref="N256:N263">IF(L256=3,1,"")</f>
        <v>1</v>
      </c>
    </row>
    <row r="257" spans="2:14" ht="15">
      <c r="B257" s="321" t="s">
        <v>215</v>
      </c>
      <c r="C257" s="313" t="str">
        <f>IF(C247&gt;"",C247,"")</f>
        <v>I Härmälä</v>
      </c>
      <c r="D257" s="313" t="str">
        <f>IF(G246&gt;"",G246,"")</f>
        <v>T Tiittala</v>
      </c>
      <c r="E257" s="322"/>
      <c r="F257" s="320">
        <v>8</v>
      </c>
      <c r="G257" s="323">
        <v>4</v>
      </c>
      <c r="H257" s="320">
        <v>-6</v>
      </c>
      <c r="I257" s="320">
        <v>13</v>
      </c>
      <c r="J257" s="320"/>
      <c r="K257" s="316">
        <f t="shared" si="32"/>
        <v>3</v>
      </c>
      <c r="L257" s="317">
        <f t="shared" si="33"/>
        <v>1</v>
      </c>
      <c r="M257" s="318">
        <f t="shared" si="34"/>
        <v>1</v>
      </c>
      <c r="N257" s="319">
        <f t="shared" si="35"/>
      </c>
    </row>
    <row r="258" spans="2:14" ht="15">
      <c r="B258" s="321" t="s">
        <v>216</v>
      </c>
      <c r="C258" s="313" t="str">
        <f>IF(C246&gt;"",C246,"")</f>
        <v>I Lallo</v>
      </c>
      <c r="D258" s="313" t="str">
        <f>IF(G248&gt;"",G248,"")</f>
        <v>P Hietikko</v>
      </c>
      <c r="E258" s="322"/>
      <c r="F258" s="320">
        <v>-8</v>
      </c>
      <c r="G258" s="323">
        <v>-5</v>
      </c>
      <c r="H258" s="320">
        <v>-13</v>
      </c>
      <c r="I258" s="320"/>
      <c r="J258" s="320"/>
      <c r="K258" s="316">
        <f t="shared" si="32"/>
        <v>0</v>
      </c>
      <c r="L258" s="317">
        <f t="shared" si="33"/>
        <v>3</v>
      </c>
      <c r="M258" s="318">
        <f t="shared" si="34"/>
      </c>
      <c r="N258" s="319">
        <f t="shared" si="35"/>
        <v>1</v>
      </c>
    </row>
    <row r="259" spans="2:14" ht="15">
      <c r="B259" s="321" t="s">
        <v>217</v>
      </c>
      <c r="C259" s="313" t="str">
        <f>IF(C248&gt;"",C248,"")</f>
        <v>T Aarnio</v>
      </c>
      <c r="D259" s="313" t="str">
        <f>IF(G247&gt;"",G247,"")</f>
        <v>D Vyskubov</v>
      </c>
      <c r="E259" s="322"/>
      <c r="F259" s="320">
        <v>10</v>
      </c>
      <c r="G259" s="323">
        <v>6</v>
      </c>
      <c r="H259" s="320">
        <v>7</v>
      </c>
      <c r="I259" s="320"/>
      <c r="J259" s="320"/>
      <c r="K259" s="316">
        <f t="shared" si="32"/>
        <v>3</v>
      </c>
      <c r="L259" s="317">
        <f t="shared" si="33"/>
        <v>0</v>
      </c>
      <c r="M259" s="318">
        <f t="shared" si="34"/>
        <v>1</v>
      </c>
      <c r="N259" s="319">
        <f t="shared" si="35"/>
      </c>
    </row>
    <row r="260" spans="2:14" ht="15">
      <c r="B260" s="321" t="s">
        <v>218</v>
      </c>
      <c r="C260" s="324">
        <f>IF(C250&gt;"",C250&amp;" / "&amp;C251,"")</f>
      </c>
      <c r="D260" s="324">
        <f>IF(G250&gt;"",G250&amp;" / "&amp;G251,"")</f>
      </c>
      <c r="E260" s="325"/>
      <c r="F260" s="326"/>
      <c r="G260" s="327"/>
      <c r="H260" s="328"/>
      <c r="I260" s="328"/>
      <c r="J260" s="328"/>
      <c r="K260" s="316">
        <f t="shared" si="32"/>
      </c>
      <c r="L260" s="317">
        <f t="shared" si="33"/>
      </c>
      <c r="M260" s="318">
        <f t="shared" si="34"/>
      </c>
      <c r="N260" s="319">
        <f t="shared" si="35"/>
      </c>
    </row>
    <row r="261" spans="2:14" ht="15">
      <c r="B261" s="312" t="s">
        <v>219</v>
      </c>
      <c r="C261" s="313" t="str">
        <f>IF(C247&gt;"",C247,"")</f>
        <v>I Härmälä</v>
      </c>
      <c r="D261" s="313" t="str">
        <f>IF(G248&gt;"",G248,"")</f>
        <v>P Hietikko</v>
      </c>
      <c r="E261" s="329"/>
      <c r="F261" s="330">
        <v>-4</v>
      </c>
      <c r="G261" s="314">
        <v>7</v>
      </c>
      <c r="H261" s="314">
        <v>-5</v>
      </c>
      <c r="I261" s="314">
        <v>-1</v>
      </c>
      <c r="J261" s="315"/>
      <c r="K261" s="316">
        <f t="shared" si="32"/>
        <v>1</v>
      </c>
      <c r="L261" s="317">
        <f t="shared" si="33"/>
        <v>3</v>
      </c>
      <c r="M261" s="318">
        <f t="shared" si="34"/>
      </c>
      <c r="N261" s="319">
        <f t="shared" si="35"/>
        <v>1</v>
      </c>
    </row>
    <row r="262" spans="2:14" ht="15">
      <c r="B262" s="312" t="s">
        <v>220</v>
      </c>
      <c r="C262" s="313" t="str">
        <f>IF(C248&gt;"",C248,"")</f>
        <v>T Aarnio</v>
      </c>
      <c r="D262" s="313" t="str">
        <f>IF(G246&gt;"",G246,"")</f>
        <v>T Tiittala</v>
      </c>
      <c r="E262" s="329"/>
      <c r="F262" s="330">
        <v>10</v>
      </c>
      <c r="G262" s="314">
        <v>5</v>
      </c>
      <c r="H262" s="314">
        <v>6</v>
      </c>
      <c r="I262" s="314"/>
      <c r="J262" s="315"/>
      <c r="K262" s="316">
        <f t="shared" si="32"/>
        <v>3</v>
      </c>
      <c r="L262" s="317">
        <f t="shared" si="33"/>
        <v>0</v>
      </c>
      <c r="M262" s="318">
        <f t="shared" si="34"/>
        <v>1</v>
      </c>
      <c r="N262" s="319">
        <f t="shared" si="35"/>
      </c>
    </row>
    <row r="263" spans="2:14" ht="15.75" thickBot="1">
      <c r="B263" s="312" t="s">
        <v>221</v>
      </c>
      <c r="C263" s="313" t="str">
        <f>IF(C246&gt;"",C246,"")</f>
        <v>I Lallo</v>
      </c>
      <c r="D263" s="313" t="str">
        <f>IF(G247&gt;"",G247,"")</f>
        <v>D Vyskubov</v>
      </c>
      <c r="E263" s="329"/>
      <c r="F263" s="315">
        <v>-7</v>
      </c>
      <c r="G263" s="314">
        <v>4</v>
      </c>
      <c r="H263" s="315">
        <v>-8</v>
      </c>
      <c r="I263" s="314">
        <v>7</v>
      </c>
      <c r="J263" s="314">
        <v>-14</v>
      </c>
      <c r="K263" s="316">
        <f t="shared" si="32"/>
        <v>2</v>
      </c>
      <c r="L263" s="317">
        <f t="shared" si="33"/>
        <v>3</v>
      </c>
      <c r="M263" s="318">
        <f t="shared" si="34"/>
      </c>
      <c r="N263" s="319">
        <f t="shared" si="35"/>
        <v>1</v>
      </c>
    </row>
    <row r="264" spans="2:14" ht="16.5" thickBot="1">
      <c r="B264" s="282"/>
      <c r="C264" s="282"/>
      <c r="D264" s="282"/>
      <c r="E264" s="282"/>
      <c r="F264" s="282"/>
      <c r="G264" s="282"/>
      <c r="H264" s="282"/>
      <c r="I264" s="331" t="s">
        <v>222</v>
      </c>
      <c r="J264" s="332"/>
      <c r="K264" s="333">
        <f>IF(ISBLANK(C246),"",SUM(K254:K263))</f>
        <v>17</v>
      </c>
      <c r="L264" s="334">
        <f>IF(ISBLANK(G246),"",SUM(L254:L263))</f>
        <v>18</v>
      </c>
      <c r="M264" s="335">
        <f>IF(ISBLANK(F254),"",SUM(M254:M263))</f>
        <v>4</v>
      </c>
      <c r="N264" s="336">
        <f>IF(ISBLANK(F254),"",SUM(N254:N263))</f>
        <v>5</v>
      </c>
    </row>
    <row r="265" spans="2:14" ht="15">
      <c r="B265" s="337" t="s">
        <v>223</v>
      </c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282"/>
    </row>
    <row r="266" spans="2:14" ht="15">
      <c r="B266" s="338" t="s">
        <v>224</v>
      </c>
      <c r="C266" s="338"/>
      <c r="D266" s="338" t="s">
        <v>225</v>
      </c>
      <c r="E266" s="339"/>
      <c r="F266" s="338"/>
      <c r="G266" s="338" t="s">
        <v>226</v>
      </c>
      <c r="H266" s="339"/>
      <c r="I266" s="338"/>
      <c r="J266" s="340" t="s">
        <v>227</v>
      </c>
      <c r="K266" s="280"/>
      <c r="L266" s="282"/>
      <c r="M266" s="282"/>
      <c r="N266" s="282"/>
    </row>
    <row r="267" spans="2:14" ht="18.75" thickBot="1">
      <c r="B267" s="282"/>
      <c r="C267" s="282"/>
      <c r="D267" s="282"/>
      <c r="E267" s="282"/>
      <c r="F267" s="282"/>
      <c r="G267" s="282"/>
      <c r="H267" s="282"/>
      <c r="I267" s="282"/>
      <c r="J267" s="441" t="s">
        <v>125</v>
      </c>
      <c r="K267" s="442"/>
      <c r="L267" s="442"/>
      <c r="M267" s="442"/>
      <c r="N267" s="443"/>
    </row>
    <row r="268" spans="2:14" ht="18">
      <c r="B268" s="342"/>
      <c r="C268" s="342"/>
      <c r="D268" s="342"/>
      <c r="E268" s="342"/>
      <c r="F268" s="342"/>
      <c r="G268" s="342"/>
      <c r="H268" s="342"/>
      <c r="I268" s="342"/>
      <c r="J268" s="343"/>
      <c r="K268" s="343"/>
      <c r="L268" s="343"/>
      <c r="M268" s="343"/>
      <c r="N268" s="343"/>
    </row>
    <row r="269" ht="15">
      <c r="B269" s="345" t="s">
        <v>228</v>
      </c>
    </row>
    <row r="271" spans="2:14" ht="15.75">
      <c r="B271" s="275"/>
      <c r="C271" s="276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</row>
    <row r="272" spans="2:14" ht="15.75">
      <c r="B272" s="280"/>
      <c r="C272" s="281" t="s">
        <v>190</v>
      </c>
      <c r="D272" s="282"/>
      <c r="E272" s="282"/>
      <c r="F272" s="280"/>
      <c r="G272" s="283" t="s">
        <v>191</v>
      </c>
      <c r="H272" s="284"/>
      <c r="I272" s="455"/>
      <c r="J272" s="456"/>
      <c r="K272" s="456"/>
      <c r="L272" s="456"/>
      <c r="M272" s="456"/>
      <c r="N272" s="457"/>
    </row>
    <row r="273" spans="2:14" ht="20.25">
      <c r="B273" s="286"/>
      <c r="C273" s="287" t="s">
        <v>192</v>
      </c>
      <c r="D273" s="282"/>
      <c r="E273" s="282"/>
      <c r="F273" s="280"/>
      <c r="G273" s="283" t="s">
        <v>193</v>
      </c>
      <c r="H273" s="284"/>
      <c r="I273" s="458" t="s">
        <v>250</v>
      </c>
      <c r="J273" s="450"/>
      <c r="K273" s="450"/>
      <c r="L273" s="450"/>
      <c r="M273" s="450"/>
      <c r="N273" s="451"/>
    </row>
    <row r="274" spans="2:14" ht="15">
      <c r="B274" s="280"/>
      <c r="C274" s="288"/>
      <c r="D274" s="282"/>
      <c r="E274" s="282"/>
      <c r="F274" s="282"/>
      <c r="G274" s="288"/>
      <c r="H274" s="282"/>
      <c r="I274" s="282"/>
      <c r="J274" s="282"/>
      <c r="K274" s="282"/>
      <c r="L274" s="282"/>
      <c r="M274" s="282"/>
      <c r="N274" s="282"/>
    </row>
    <row r="275" spans="2:14" ht="15.75">
      <c r="B275" s="290" t="s">
        <v>195</v>
      </c>
      <c r="C275" s="446" t="s">
        <v>2</v>
      </c>
      <c r="D275" s="452"/>
      <c r="E275" s="291"/>
      <c r="F275" s="290" t="s">
        <v>195</v>
      </c>
      <c r="G275" s="446" t="s">
        <v>127</v>
      </c>
      <c r="H275" s="447"/>
      <c r="I275" s="447"/>
      <c r="J275" s="447"/>
      <c r="K275" s="447"/>
      <c r="L275" s="447"/>
      <c r="M275" s="447"/>
      <c r="N275" s="448"/>
    </row>
    <row r="276" spans="2:14" ht="15">
      <c r="B276" s="292" t="s">
        <v>40</v>
      </c>
      <c r="C276" s="444" t="s">
        <v>231</v>
      </c>
      <c r="D276" s="445"/>
      <c r="E276" s="293"/>
      <c r="F276" s="294" t="s">
        <v>197</v>
      </c>
      <c r="G276" s="444" t="s">
        <v>259</v>
      </c>
      <c r="H276" s="450"/>
      <c r="I276" s="450"/>
      <c r="J276" s="450"/>
      <c r="K276" s="450"/>
      <c r="L276" s="450"/>
      <c r="M276" s="450"/>
      <c r="N276" s="451"/>
    </row>
    <row r="277" spans="2:14" ht="15">
      <c r="B277" s="295" t="s">
        <v>41</v>
      </c>
      <c r="C277" s="444" t="s">
        <v>230</v>
      </c>
      <c r="D277" s="445"/>
      <c r="E277" s="293"/>
      <c r="F277" s="296" t="s">
        <v>200</v>
      </c>
      <c r="G277" s="449" t="s">
        <v>260</v>
      </c>
      <c r="H277" s="450"/>
      <c r="I277" s="450"/>
      <c r="J277" s="450"/>
      <c r="K277" s="450"/>
      <c r="L277" s="450"/>
      <c r="M277" s="450"/>
      <c r="N277" s="451"/>
    </row>
    <row r="278" spans="2:14" ht="15">
      <c r="B278" s="295" t="s">
        <v>42</v>
      </c>
      <c r="C278" s="444" t="s">
        <v>232</v>
      </c>
      <c r="D278" s="445"/>
      <c r="E278" s="293"/>
      <c r="F278" s="296" t="s">
        <v>203</v>
      </c>
      <c r="G278" s="449" t="s">
        <v>261</v>
      </c>
      <c r="H278" s="450"/>
      <c r="I278" s="450"/>
      <c r="J278" s="450"/>
      <c r="K278" s="450"/>
      <c r="L278" s="450"/>
      <c r="M278" s="450"/>
      <c r="N278" s="451"/>
    </row>
    <row r="279" spans="2:14" ht="15">
      <c r="B279" s="297" t="s">
        <v>205</v>
      </c>
      <c r="C279" s="298"/>
      <c r="D279" s="299"/>
      <c r="E279" s="300"/>
      <c r="F279" s="297" t="s">
        <v>205</v>
      </c>
      <c r="G279" s="298"/>
      <c r="H279" s="301"/>
      <c r="I279" s="301"/>
      <c r="J279" s="301"/>
      <c r="K279" s="301"/>
      <c r="L279" s="301"/>
      <c r="M279" s="301"/>
      <c r="N279" s="301"/>
    </row>
    <row r="280" spans="2:14" ht="15">
      <c r="B280" s="302"/>
      <c r="C280" s="444"/>
      <c r="D280" s="445"/>
      <c r="E280" s="293"/>
      <c r="F280" s="303"/>
      <c r="G280" s="449"/>
      <c r="H280" s="450"/>
      <c r="I280" s="450"/>
      <c r="J280" s="450"/>
      <c r="K280" s="450"/>
      <c r="L280" s="450"/>
      <c r="M280" s="450"/>
      <c r="N280" s="451"/>
    </row>
    <row r="281" spans="2:14" ht="15">
      <c r="B281" s="304"/>
      <c r="C281" s="444"/>
      <c r="D281" s="445"/>
      <c r="E281" s="293"/>
      <c r="F281" s="305"/>
      <c r="G281" s="449"/>
      <c r="H281" s="450"/>
      <c r="I281" s="450"/>
      <c r="J281" s="450"/>
      <c r="K281" s="450"/>
      <c r="L281" s="450"/>
      <c r="M281" s="450"/>
      <c r="N281" s="451"/>
    </row>
    <row r="282" spans="2:14" ht="15.75">
      <c r="B282" s="282"/>
      <c r="C282" s="282"/>
      <c r="D282" s="282"/>
      <c r="E282" s="282"/>
      <c r="F282" s="306" t="s">
        <v>206</v>
      </c>
      <c r="G282" s="288"/>
      <c r="H282" s="288"/>
      <c r="I282" s="288"/>
      <c r="J282" s="282"/>
      <c r="K282" s="282"/>
      <c r="L282" s="282"/>
      <c r="M282" s="307"/>
      <c r="N282" s="280"/>
    </row>
    <row r="283" spans="2:14" ht="15">
      <c r="B283" s="308" t="s">
        <v>23</v>
      </c>
      <c r="C283" s="282"/>
      <c r="D283" s="282"/>
      <c r="E283" s="282"/>
      <c r="F283" s="309" t="s">
        <v>207</v>
      </c>
      <c r="G283" s="309" t="s">
        <v>208</v>
      </c>
      <c r="H283" s="309" t="s">
        <v>209</v>
      </c>
      <c r="I283" s="309" t="s">
        <v>210</v>
      </c>
      <c r="J283" s="309" t="s">
        <v>211</v>
      </c>
      <c r="K283" s="453" t="s">
        <v>29</v>
      </c>
      <c r="L283" s="454"/>
      <c r="M283" s="310" t="s">
        <v>50</v>
      </c>
      <c r="N283" s="311" t="s">
        <v>14</v>
      </c>
    </row>
    <row r="284" spans="2:14" ht="15">
      <c r="B284" s="312" t="s">
        <v>212</v>
      </c>
      <c r="C284" s="313" t="str">
        <f>IF(C276&gt;"",C276,"")</f>
        <v>M Lappalainen</v>
      </c>
      <c r="D284" s="313" t="str">
        <f>IF(G276&gt;"",G276,"")</f>
        <v>X Cong</v>
      </c>
      <c r="E284" s="313">
        <f>IF(E276&gt;"",E276&amp;" - "&amp;I276,"")</f>
      </c>
      <c r="F284" s="314">
        <v>14</v>
      </c>
      <c r="G284" s="314">
        <v>10</v>
      </c>
      <c r="H284" s="315">
        <v>7</v>
      </c>
      <c r="I284" s="314"/>
      <c r="J284" s="314"/>
      <c r="K284" s="316">
        <f>IF(ISBLANK(F284),"",COUNTIF(F284:J284,"&gt;=0"))</f>
        <v>3</v>
      </c>
      <c r="L284" s="317">
        <f>IF(ISBLANK(F284),"",(IF(LEFT(F284,1)="-",1,0)+IF(LEFT(G284,1)="-",1,0)+IF(LEFT(H284,1)="-",1,0)+IF(LEFT(I284,1)="-",1,0)+IF(LEFT(J284,1)="-",1,0)))</f>
        <v>0</v>
      </c>
      <c r="M284" s="318">
        <f>IF(K284=3,1,"")</f>
        <v>1</v>
      </c>
      <c r="N284" s="319">
        <f>IF(L284=3,1,"")</f>
      </c>
    </row>
    <row r="285" spans="2:14" ht="15">
      <c r="B285" s="312" t="s">
        <v>213</v>
      </c>
      <c r="C285" s="313" t="str">
        <f>IF(C277&gt;"",C277,"")</f>
        <v>J Muinonen</v>
      </c>
      <c r="D285" s="313" t="str">
        <f>IF(G277&gt;"",G277,"")</f>
        <v>V Bäckman</v>
      </c>
      <c r="E285" s="313">
        <f>IF(E277&gt;"",E277&amp;" - "&amp;I277,"")</f>
      </c>
      <c r="F285" s="320">
        <v>-12</v>
      </c>
      <c r="G285" s="314">
        <v>4</v>
      </c>
      <c r="H285" s="314">
        <v>5</v>
      </c>
      <c r="I285" s="314">
        <v>8</v>
      </c>
      <c r="J285" s="314"/>
      <c r="K285" s="316">
        <f>IF(ISBLANK(F285),"",COUNTIF(F285:J285,"&gt;=0"))</f>
        <v>3</v>
      </c>
      <c r="L285" s="317">
        <f>IF(ISBLANK(F285),"",(IF(LEFT(F285,1)="-",1,0)+IF(LEFT(G285,1)="-",1,0)+IF(LEFT(H285,1)="-",1,0)+IF(LEFT(I285,1)="-",1,0)+IF(LEFT(J285,1)="-",1,0)))</f>
        <v>1</v>
      </c>
      <c r="M285" s="318">
        <f>IF(K285=3,1,"")</f>
        <v>1</v>
      </c>
      <c r="N285" s="319">
        <f>IF(L285=3,1,"")</f>
      </c>
    </row>
    <row r="286" spans="2:14" ht="15">
      <c r="B286" s="321" t="s">
        <v>214</v>
      </c>
      <c r="C286" s="313" t="str">
        <f>IF(C278&gt;"",C278,"")</f>
        <v>L Kivelä</v>
      </c>
      <c r="D286" s="313" t="str">
        <f>IF(G278&gt;"",G278,"")</f>
        <v>Y Ping</v>
      </c>
      <c r="E286" s="322"/>
      <c r="F286" s="320">
        <v>-9</v>
      </c>
      <c r="G286" s="323">
        <v>8</v>
      </c>
      <c r="H286" s="320">
        <v>-10</v>
      </c>
      <c r="I286" s="320">
        <v>-10</v>
      </c>
      <c r="J286" s="320"/>
      <c r="K286" s="316">
        <f aca="true" t="shared" si="36" ref="K286:K293">IF(ISBLANK(F286),"",COUNTIF(F286:J286,"&gt;=0"))</f>
        <v>1</v>
      </c>
      <c r="L286" s="317">
        <f aca="true" t="shared" si="37" ref="L286:L293">IF(ISBLANK(F286),"",(IF(LEFT(F286,1)="-",1,0)+IF(LEFT(G286,1)="-",1,0)+IF(LEFT(H286,1)="-",1,0)+IF(LEFT(I286,1)="-",1,0)+IF(LEFT(J286,1)="-",1,0)))</f>
        <v>3</v>
      </c>
      <c r="M286" s="318">
        <f aca="true" t="shared" si="38" ref="M286:M293">IF(K286=3,1,"")</f>
      </c>
      <c r="N286" s="319">
        <f aca="true" t="shared" si="39" ref="N286:N293">IF(L286=3,1,"")</f>
        <v>1</v>
      </c>
    </row>
    <row r="287" spans="2:14" ht="15">
      <c r="B287" s="321" t="s">
        <v>215</v>
      </c>
      <c r="C287" s="313" t="str">
        <f>IF(C277&gt;"",C277,"")</f>
        <v>J Muinonen</v>
      </c>
      <c r="D287" s="313" t="str">
        <f>IF(G276&gt;"",G276,"")</f>
        <v>X Cong</v>
      </c>
      <c r="E287" s="322"/>
      <c r="F287" s="320">
        <v>9</v>
      </c>
      <c r="G287" s="323">
        <v>-11</v>
      </c>
      <c r="H287" s="320">
        <v>11</v>
      </c>
      <c r="I287" s="320">
        <v>-5</v>
      </c>
      <c r="J287" s="320">
        <v>5</v>
      </c>
      <c r="K287" s="316">
        <f t="shared" si="36"/>
        <v>3</v>
      </c>
      <c r="L287" s="317">
        <f t="shared" si="37"/>
        <v>2</v>
      </c>
      <c r="M287" s="318">
        <f t="shared" si="38"/>
        <v>1</v>
      </c>
      <c r="N287" s="319">
        <f t="shared" si="39"/>
      </c>
    </row>
    <row r="288" spans="2:14" ht="15">
      <c r="B288" s="321" t="s">
        <v>216</v>
      </c>
      <c r="C288" s="313" t="str">
        <f>IF(C276&gt;"",C276,"")</f>
        <v>M Lappalainen</v>
      </c>
      <c r="D288" s="313" t="str">
        <f>IF(G278&gt;"",G278,"")</f>
        <v>Y Ping</v>
      </c>
      <c r="E288" s="322"/>
      <c r="F288" s="320">
        <v>-3</v>
      </c>
      <c r="G288" s="323">
        <v>7</v>
      </c>
      <c r="H288" s="320">
        <v>-5</v>
      </c>
      <c r="I288" s="320">
        <v>-13</v>
      </c>
      <c r="J288" s="320"/>
      <c r="K288" s="316">
        <f t="shared" si="36"/>
        <v>1</v>
      </c>
      <c r="L288" s="317">
        <f t="shared" si="37"/>
        <v>3</v>
      </c>
      <c r="M288" s="318">
        <f t="shared" si="38"/>
      </c>
      <c r="N288" s="319">
        <f t="shared" si="39"/>
        <v>1</v>
      </c>
    </row>
    <row r="289" spans="2:14" ht="15">
      <c r="B289" s="321" t="s">
        <v>217</v>
      </c>
      <c r="C289" s="313" t="str">
        <f>IF(C278&gt;"",C278,"")</f>
        <v>L Kivelä</v>
      </c>
      <c r="D289" s="313" t="str">
        <f>IF(G277&gt;"",G277,"")</f>
        <v>V Bäckman</v>
      </c>
      <c r="E289" s="322"/>
      <c r="F289" s="320">
        <v>6</v>
      </c>
      <c r="G289" s="323">
        <v>-5</v>
      </c>
      <c r="H289" s="320">
        <v>-9</v>
      </c>
      <c r="I289" s="320">
        <v>8</v>
      </c>
      <c r="J289" s="320">
        <v>7</v>
      </c>
      <c r="K289" s="316">
        <f t="shared" si="36"/>
        <v>3</v>
      </c>
      <c r="L289" s="317">
        <f t="shared" si="37"/>
        <v>2</v>
      </c>
      <c r="M289" s="318">
        <f t="shared" si="38"/>
        <v>1</v>
      </c>
      <c r="N289" s="319">
        <f t="shared" si="39"/>
      </c>
    </row>
    <row r="290" spans="2:14" ht="15">
      <c r="B290" s="321" t="s">
        <v>218</v>
      </c>
      <c r="C290" s="324">
        <f>IF(C280&gt;"",C280&amp;" / "&amp;C281,"")</f>
      </c>
      <c r="D290" s="324">
        <f>IF(G280&gt;"",G280&amp;" / "&amp;G281,"")</f>
      </c>
      <c r="E290" s="325"/>
      <c r="F290" s="326"/>
      <c r="G290" s="327"/>
      <c r="H290" s="328"/>
      <c r="I290" s="328"/>
      <c r="J290" s="328"/>
      <c r="K290" s="316">
        <f t="shared" si="36"/>
      </c>
      <c r="L290" s="317">
        <f t="shared" si="37"/>
      </c>
      <c r="M290" s="318">
        <f t="shared" si="38"/>
      </c>
      <c r="N290" s="319">
        <f t="shared" si="39"/>
      </c>
    </row>
    <row r="291" spans="2:14" ht="15">
      <c r="B291" s="312" t="s">
        <v>219</v>
      </c>
      <c r="C291" s="313" t="str">
        <f>IF(C277&gt;"",C277,"")</f>
        <v>J Muinonen</v>
      </c>
      <c r="D291" s="313" t="str">
        <f>IF(G278&gt;"",G278,"")</f>
        <v>Y Ping</v>
      </c>
      <c r="E291" s="329"/>
      <c r="F291" s="330">
        <v>11</v>
      </c>
      <c r="G291" s="314">
        <v>-3</v>
      </c>
      <c r="H291" s="314">
        <v>-7</v>
      </c>
      <c r="I291" s="314">
        <v>-9</v>
      </c>
      <c r="J291" s="315"/>
      <c r="K291" s="316">
        <f t="shared" si="36"/>
        <v>1</v>
      </c>
      <c r="L291" s="317">
        <f t="shared" si="37"/>
        <v>3</v>
      </c>
      <c r="M291" s="318">
        <f t="shared" si="38"/>
      </c>
      <c r="N291" s="319">
        <f t="shared" si="39"/>
        <v>1</v>
      </c>
    </row>
    <row r="292" spans="2:14" ht="15">
      <c r="B292" s="312" t="s">
        <v>220</v>
      </c>
      <c r="C292" s="313" t="str">
        <f>IF(C278&gt;"",C278,"")</f>
        <v>L Kivelä</v>
      </c>
      <c r="D292" s="313" t="str">
        <f>IF(G276&gt;"",G276,"")</f>
        <v>X Cong</v>
      </c>
      <c r="E292" s="329"/>
      <c r="F292" s="330">
        <v>-6</v>
      </c>
      <c r="G292" s="314">
        <v>-9</v>
      </c>
      <c r="H292" s="314">
        <v>5</v>
      </c>
      <c r="I292" s="314">
        <v>-6</v>
      </c>
      <c r="J292" s="315"/>
      <c r="K292" s="316">
        <f t="shared" si="36"/>
        <v>1</v>
      </c>
      <c r="L292" s="317">
        <f t="shared" si="37"/>
        <v>3</v>
      </c>
      <c r="M292" s="318">
        <f t="shared" si="38"/>
      </c>
      <c r="N292" s="319">
        <f t="shared" si="39"/>
        <v>1</v>
      </c>
    </row>
    <row r="293" spans="2:14" ht="15.75" thickBot="1">
      <c r="B293" s="312" t="s">
        <v>221</v>
      </c>
      <c r="C293" s="313" t="str">
        <f>IF(C276&gt;"",C276,"")</f>
        <v>M Lappalainen</v>
      </c>
      <c r="D293" s="313" t="str">
        <f>IF(G277&gt;"",G277,"")</f>
        <v>V Bäckman</v>
      </c>
      <c r="E293" s="329"/>
      <c r="F293" s="315">
        <v>-9</v>
      </c>
      <c r="G293" s="314">
        <v>4</v>
      </c>
      <c r="H293" s="315">
        <v>-7</v>
      </c>
      <c r="I293" s="314">
        <v>4</v>
      </c>
      <c r="J293" s="314">
        <v>6</v>
      </c>
      <c r="K293" s="316">
        <f t="shared" si="36"/>
        <v>3</v>
      </c>
      <c r="L293" s="317">
        <f t="shared" si="37"/>
        <v>2</v>
      </c>
      <c r="M293" s="318">
        <f t="shared" si="38"/>
        <v>1</v>
      </c>
      <c r="N293" s="319">
        <f t="shared" si="39"/>
      </c>
    </row>
    <row r="294" spans="2:14" ht="16.5" thickBot="1">
      <c r="B294" s="282"/>
      <c r="C294" s="282"/>
      <c r="D294" s="282"/>
      <c r="E294" s="282"/>
      <c r="F294" s="282"/>
      <c r="G294" s="282"/>
      <c r="H294" s="282"/>
      <c r="I294" s="331" t="s">
        <v>222</v>
      </c>
      <c r="J294" s="332"/>
      <c r="K294" s="333">
        <f>IF(ISBLANK(C276),"",SUM(K284:K293))</f>
        <v>19</v>
      </c>
      <c r="L294" s="334">
        <f>IF(ISBLANK(G276),"",SUM(L284:L293))</f>
        <v>19</v>
      </c>
      <c r="M294" s="335">
        <f>IF(ISBLANK(F284),"",SUM(M284:M293))</f>
        <v>5</v>
      </c>
      <c r="N294" s="336">
        <f>IF(ISBLANK(F284),"",SUM(N284:N293))</f>
        <v>4</v>
      </c>
    </row>
    <row r="295" spans="2:14" ht="15">
      <c r="B295" s="337" t="s">
        <v>223</v>
      </c>
      <c r="C295" s="282"/>
      <c r="D295" s="282"/>
      <c r="E295" s="282"/>
      <c r="F295" s="282"/>
      <c r="G295" s="282"/>
      <c r="H295" s="282"/>
      <c r="I295" s="282"/>
      <c r="J295" s="282"/>
      <c r="K295" s="282"/>
      <c r="L295" s="282"/>
      <c r="M295" s="282"/>
      <c r="N295" s="282"/>
    </row>
    <row r="296" spans="2:14" ht="15">
      <c r="B296" s="338" t="s">
        <v>224</v>
      </c>
      <c r="C296" s="338"/>
      <c r="D296" s="338" t="s">
        <v>225</v>
      </c>
      <c r="E296" s="339"/>
      <c r="F296" s="338"/>
      <c r="G296" s="338" t="s">
        <v>226</v>
      </c>
      <c r="H296" s="339"/>
      <c r="I296" s="338"/>
      <c r="J296" s="340" t="s">
        <v>227</v>
      </c>
      <c r="K296" s="280"/>
      <c r="L296" s="282"/>
      <c r="M296" s="282"/>
      <c r="N296" s="282"/>
    </row>
    <row r="297" spans="2:14" ht="18.75" thickBot="1">
      <c r="B297" s="282"/>
      <c r="C297" s="282"/>
      <c r="D297" s="282"/>
      <c r="E297" s="282"/>
      <c r="F297" s="282"/>
      <c r="G297" s="282"/>
      <c r="H297" s="282"/>
      <c r="I297" s="282"/>
      <c r="J297" s="441" t="s">
        <v>2</v>
      </c>
      <c r="K297" s="442"/>
      <c r="L297" s="442"/>
      <c r="M297" s="442"/>
      <c r="N297" s="443"/>
    </row>
    <row r="298" spans="2:14" ht="18">
      <c r="B298" s="342"/>
      <c r="C298" s="342"/>
      <c r="D298" s="342"/>
      <c r="E298" s="342"/>
      <c r="F298" s="342"/>
      <c r="G298" s="342"/>
      <c r="H298" s="342"/>
      <c r="I298" s="342"/>
      <c r="J298" s="343"/>
      <c r="K298" s="343"/>
      <c r="L298" s="343"/>
      <c r="M298" s="343"/>
      <c r="N298" s="343"/>
    </row>
    <row r="299" ht="15">
      <c r="B299" s="345" t="s">
        <v>228</v>
      </c>
    </row>
    <row r="301" spans="2:14" ht="15.75">
      <c r="B301" s="275"/>
      <c r="C301" s="276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</row>
    <row r="302" spans="2:14" ht="15.75">
      <c r="B302" s="280"/>
      <c r="C302" s="281" t="s">
        <v>190</v>
      </c>
      <c r="D302" s="282"/>
      <c r="E302" s="282"/>
      <c r="F302" s="280"/>
      <c r="G302" s="283" t="s">
        <v>191</v>
      </c>
      <c r="H302" s="284"/>
      <c r="I302" s="455"/>
      <c r="J302" s="456"/>
      <c r="K302" s="456"/>
      <c r="L302" s="456"/>
      <c r="M302" s="456"/>
      <c r="N302" s="457"/>
    </row>
    <row r="303" spans="2:14" ht="20.25">
      <c r="B303" s="286"/>
      <c r="C303" s="287" t="s">
        <v>192</v>
      </c>
      <c r="D303" s="282"/>
      <c r="E303" s="282"/>
      <c r="F303" s="280"/>
      <c r="G303" s="283" t="s">
        <v>193</v>
      </c>
      <c r="H303" s="284"/>
      <c r="I303" s="458" t="s">
        <v>250</v>
      </c>
      <c r="J303" s="450"/>
      <c r="K303" s="450"/>
      <c r="L303" s="450"/>
      <c r="M303" s="450"/>
      <c r="N303" s="451"/>
    </row>
    <row r="304" spans="2:14" ht="15">
      <c r="B304" s="280"/>
      <c r="C304" s="288"/>
      <c r="D304" s="282"/>
      <c r="E304" s="282"/>
      <c r="F304" s="282"/>
      <c r="G304" s="288"/>
      <c r="H304" s="282"/>
      <c r="I304" s="282"/>
      <c r="J304" s="282"/>
      <c r="K304" s="282"/>
      <c r="L304" s="282"/>
      <c r="M304" s="282"/>
      <c r="N304" s="282"/>
    </row>
    <row r="305" spans="2:14" ht="15.75">
      <c r="B305" s="290" t="s">
        <v>195</v>
      </c>
      <c r="C305" s="446" t="s">
        <v>88</v>
      </c>
      <c r="D305" s="452"/>
      <c r="E305" s="291"/>
      <c r="F305" s="290" t="s">
        <v>195</v>
      </c>
      <c r="G305" s="446" t="s">
        <v>158</v>
      </c>
      <c r="H305" s="447"/>
      <c r="I305" s="447"/>
      <c r="J305" s="447"/>
      <c r="K305" s="447"/>
      <c r="L305" s="447"/>
      <c r="M305" s="447"/>
      <c r="N305" s="448"/>
    </row>
    <row r="306" spans="2:14" ht="15">
      <c r="B306" s="292" t="s">
        <v>40</v>
      </c>
      <c r="C306" s="444" t="s">
        <v>243</v>
      </c>
      <c r="D306" s="445"/>
      <c r="E306" s="293"/>
      <c r="F306" s="294" t="s">
        <v>197</v>
      </c>
      <c r="G306" s="444" t="s">
        <v>262</v>
      </c>
      <c r="H306" s="450"/>
      <c r="I306" s="450"/>
      <c r="J306" s="450"/>
      <c r="K306" s="450"/>
      <c r="L306" s="450"/>
      <c r="M306" s="450"/>
      <c r="N306" s="451"/>
    </row>
    <row r="307" spans="2:14" ht="15">
      <c r="B307" s="295" t="s">
        <v>41</v>
      </c>
      <c r="C307" s="444" t="s">
        <v>242</v>
      </c>
      <c r="D307" s="445"/>
      <c r="E307" s="293"/>
      <c r="F307" s="296" t="s">
        <v>200</v>
      </c>
      <c r="G307" s="449" t="s">
        <v>263</v>
      </c>
      <c r="H307" s="450"/>
      <c r="I307" s="450"/>
      <c r="J307" s="450"/>
      <c r="K307" s="450"/>
      <c r="L307" s="450"/>
      <c r="M307" s="450"/>
      <c r="N307" s="451"/>
    </row>
    <row r="308" spans="2:14" ht="15">
      <c r="B308" s="295" t="s">
        <v>42</v>
      </c>
      <c r="C308" s="444" t="s">
        <v>241</v>
      </c>
      <c r="D308" s="445"/>
      <c r="E308" s="293"/>
      <c r="F308" s="296" t="s">
        <v>203</v>
      </c>
      <c r="G308" s="449" t="s">
        <v>264</v>
      </c>
      <c r="H308" s="450"/>
      <c r="I308" s="450"/>
      <c r="J308" s="450"/>
      <c r="K308" s="450"/>
      <c r="L308" s="450"/>
      <c r="M308" s="450"/>
      <c r="N308" s="451"/>
    </row>
    <row r="309" spans="2:14" ht="15">
      <c r="B309" s="297" t="s">
        <v>205</v>
      </c>
      <c r="C309" s="298"/>
      <c r="D309" s="299"/>
      <c r="E309" s="300"/>
      <c r="F309" s="297" t="s">
        <v>205</v>
      </c>
      <c r="G309" s="298"/>
      <c r="H309" s="301"/>
      <c r="I309" s="301"/>
      <c r="J309" s="301"/>
      <c r="K309" s="301"/>
      <c r="L309" s="301"/>
      <c r="M309" s="301"/>
      <c r="N309" s="301"/>
    </row>
    <row r="310" spans="2:14" ht="15">
      <c r="B310" s="302"/>
      <c r="C310" s="444"/>
      <c r="D310" s="445"/>
      <c r="E310" s="293"/>
      <c r="F310" s="303"/>
      <c r="G310" s="449"/>
      <c r="H310" s="450"/>
      <c r="I310" s="450"/>
      <c r="J310" s="450"/>
      <c r="K310" s="450"/>
      <c r="L310" s="450"/>
      <c r="M310" s="450"/>
      <c r="N310" s="451"/>
    </row>
    <row r="311" spans="2:14" ht="15">
      <c r="B311" s="304"/>
      <c r="C311" s="444"/>
      <c r="D311" s="445"/>
      <c r="E311" s="293"/>
      <c r="F311" s="305"/>
      <c r="G311" s="449"/>
      <c r="H311" s="450"/>
      <c r="I311" s="450"/>
      <c r="J311" s="450"/>
      <c r="K311" s="450"/>
      <c r="L311" s="450"/>
      <c r="M311" s="450"/>
      <c r="N311" s="451"/>
    </row>
    <row r="312" spans="2:14" ht="15.75">
      <c r="B312" s="282"/>
      <c r="C312" s="282"/>
      <c r="D312" s="282"/>
      <c r="E312" s="282"/>
      <c r="F312" s="306" t="s">
        <v>206</v>
      </c>
      <c r="G312" s="288"/>
      <c r="H312" s="288"/>
      <c r="I312" s="288"/>
      <c r="J312" s="282"/>
      <c r="K312" s="282"/>
      <c r="L312" s="282"/>
      <c r="M312" s="307"/>
      <c r="N312" s="280"/>
    </row>
    <row r="313" spans="2:14" ht="15">
      <c r="B313" s="308" t="s">
        <v>23</v>
      </c>
      <c r="C313" s="282"/>
      <c r="D313" s="282"/>
      <c r="E313" s="282"/>
      <c r="F313" s="309" t="s">
        <v>207</v>
      </c>
      <c r="G313" s="309" t="s">
        <v>208</v>
      </c>
      <c r="H313" s="309" t="s">
        <v>209</v>
      </c>
      <c r="I313" s="309" t="s">
        <v>210</v>
      </c>
      <c r="J313" s="309" t="s">
        <v>211</v>
      </c>
      <c r="K313" s="453" t="s">
        <v>29</v>
      </c>
      <c r="L313" s="454"/>
      <c r="M313" s="310" t="s">
        <v>50</v>
      </c>
      <c r="N313" s="311" t="s">
        <v>14</v>
      </c>
    </row>
    <row r="314" spans="2:14" ht="15">
      <c r="B314" s="312" t="s">
        <v>212</v>
      </c>
      <c r="C314" s="313" t="str">
        <f>IF(C306&gt;"",C306,"")</f>
        <v>J Kokkonen</v>
      </c>
      <c r="D314" s="313" t="str">
        <f>IF(G306&gt;"",G306,"")</f>
        <v>R Virtanen</v>
      </c>
      <c r="E314" s="313">
        <f>IF(E306&gt;"",E306&amp;" - "&amp;I306,"")</f>
      </c>
      <c r="F314" s="314">
        <v>4</v>
      </c>
      <c r="G314" s="314">
        <v>17</v>
      </c>
      <c r="H314" s="315">
        <v>7</v>
      </c>
      <c r="I314" s="314"/>
      <c r="J314" s="314"/>
      <c r="K314" s="316">
        <f>IF(ISBLANK(F314),"",COUNTIF(F314:J314,"&gt;=0"))</f>
        <v>3</v>
      </c>
      <c r="L314" s="317">
        <f>IF(ISBLANK(F314),"",(IF(LEFT(F314,1)="-",1,0)+IF(LEFT(G314,1)="-",1,0)+IF(LEFT(H314,1)="-",1,0)+IF(LEFT(I314,1)="-",1,0)+IF(LEFT(J314,1)="-",1,0)))</f>
        <v>0</v>
      </c>
      <c r="M314" s="318">
        <f>IF(K314=3,1,"")</f>
        <v>1</v>
      </c>
      <c r="N314" s="319">
        <f>IF(L314=3,1,"")</f>
      </c>
    </row>
    <row r="315" spans="2:14" ht="15">
      <c r="B315" s="312" t="s">
        <v>213</v>
      </c>
      <c r="C315" s="313" t="str">
        <f>IF(C307&gt;"",C307,"")</f>
        <v>E Miettinen</v>
      </c>
      <c r="D315" s="313" t="str">
        <f>IF(G307&gt;"",G307,"")</f>
        <v>J Anttila</v>
      </c>
      <c r="E315" s="313">
        <f>IF(E307&gt;"",E307&amp;" - "&amp;I307,"")</f>
      </c>
      <c r="F315" s="320">
        <v>2</v>
      </c>
      <c r="G315" s="314">
        <v>6</v>
      </c>
      <c r="H315" s="314">
        <v>7</v>
      </c>
      <c r="I315" s="314"/>
      <c r="J315" s="314"/>
      <c r="K315" s="316">
        <f>IF(ISBLANK(F315),"",COUNTIF(F315:J315,"&gt;=0"))</f>
        <v>3</v>
      </c>
      <c r="L315" s="317">
        <f>IF(ISBLANK(F315),"",(IF(LEFT(F315,1)="-",1,0)+IF(LEFT(G315,1)="-",1,0)+IF(LEFT(H315,1)="-",1,0)+IF(LEFT(I315,1)="-",1,0)+IF(LEFT(J315,1)="-",1,0)))</f>
        <v>0</v>
      </c>
      <c r="M315" s="318">
        <f>IF(K315=3,1,"")</f>
        <v>1</v>
      </c>
      <c r="N315" s="319">
        <f>IF(L315=3,1,"")</f>
      </c>
    </row>
    <row r="316" spans="2:14" ht="15">
      <c r="B316" s="321" t="s">
        <v>214</v>
      </c>
      <c r="C316" s="313" t="str">
        <f>IF(C308&gt;"",C308,"")</f>
        <v>O-V Halonen</v>
      </c>
      <c r="D316" s="313" t="str">
        <f>IF(G308&gt;"",G308,"")</f>
        <v>S Hiltunen</v>
      </c>
      <c r="E316" s="322"/>
      <c r="F316" s="320">
        <v>10</v>
      </c>
      <c r="G316" s="323">
        <v>5</v>
      </c>
      <c r="H316" s="320">
        <v>11</v>
      </c>
      <c r="I316" s="320"/>
      <c r="J316" s="320"/>
      <c r="K316" s="316">
        <f aca="true" t="shared" si="40" ref="K316:K323">IF(ISBLANK(F316),"",COUNTIF(F316:J316,"&gt;=0"))</f>
        <v>3</v>
      </c>
      <c r="L316" s="317">
        <f aca="true" t="shared" si="41" ref="L316:L323">IF(ISBLANK(F316),"",(IF(LEFT(F316,1)="-",1,0)+IF(LEFT(G316,1)="-",1,0)+IF(LEFT(H316,1)="-",1,0)+IF(LEFT(I316,1)="-",1,0)+IF(LEFT(J316,1)="-",1,0)))</f>
        <v>0</v>
      </c>
      <c r="M316" s="318">
        <f aca="true" t="shared" si="42" ref="M316:M323">IF(K316=3,1,"")</f>
        <v>1</v>
      </c>
      <c r="N316" s="319">
        <f aca="true" t="shared" si="43" ref="N316:N323">IF(L316=3,1,"")</f>
      </c>
    </row>
    <row r="317" spans="2:14" ht="15">
      <c r="B317" s="321" t="s">
        <v>215</v>
      </c>
      <c r="C317" s="313" t="str">
        <f>IF(C307&gt;"",C307,"")</f>
        <v>E Miettinen</v>
      </c>
      <c r="D317" s="313" t="str">
        <f>IF(G306&gt;"",G306,"")</f>
        <v>R Virtanen</v>
      </c>
      <c r="E317" s="322"/>
      <c r="F317" s="320">
        <v>8</v>
      </c>
      <c r="G317" s="323">
        <v>-7</v>
      </c>
      <c r="H317" s="320">
        <v>1</v>
      </c>
      <c r="I317" s="320">
        <v>3</v>
      </c>
      <c r="J317" s="320"/>
      <c r="K317" s="316">
        <f t="shared" si="40"/>
        <v>3</v>
      </c>
      <c r="L317" s="317">
        <f t="shared" si="41"/>
        <v>1</v>
      </c>
      <c r="M317" s="318">
        <f t="shared" si="42"/>
        <v>1</v>
      </c>
      <c r="N317" s="319">
        <f t="shared" si="43"/>
      </c>
    </row>
    <row r="318" spans="2:14" ht="15">
      <c r="B318" s="321" t="s">
        <v>216</v>
      </c>
      <c r="C318" s="313" t="str">
        <f>IF(C306&gt;"",C306,"")</f>
        <v>J Kokkonen</v>
      </c>
      <c r="D318" s="313" t="str">
        <f>IF(G308&gt;"",G308,"")</f>
        <v>S Hiltunen</v>
      </c>
      <c r="E318" s="322"/>
      <c r="F318" s="320">
        <v>7</v>
      </c>
      <c r="G318" s="323">
        <v>4</v>
      </c>
      <c r="H318" s="320">
        <v>5</v>
      </c>
      <c r="I318" s="320"/>
      <c r="J318" s="320"/>
      <c r="K318" s="316">
        <f t="shared" si="40"/>
        <v>3</v>
      </c>
      <c r="L318" s="317">
        <f t="shared" si="41"/>
        <v>0</v>
      </c>
      <c r="M318" s="318">
        <f t="shared" si="42"/>
        <v>1</v>
      </c>
      <c r="N318" s="319">
        <f t="shared" si="43"/>
      </c>
    </row>
    <row r="319" spans="2:14" ht="15">
      <c r="B319" s="321" t="s">
        <v>217</v>
      </c>
      <c r="C319" s="313" t="str">
        <f>IF(C308&gt;"",C308,"")</f>
        <v>O-V Halonen</v>
      </c>
      <c r="D319" s="313" t="str">
        <f>IF(G307&gt;"",G307,"")</f>
        <v>J Anttila</v>
      </c>
      <c r="E319" s="322"/>
      <c r="F319" s="320"/>
      <c r="G319" s="323"/>
      <c r="H319" s="320"/>
      <c r="I319" s="320"/>
      <c r="J319" s="320"/>
      <c r="K319" s="316">
        <f t="shared" si="40"/>
      </c>
      <c r="L319" s="317">
        <f t="shared" si="41"/>
      </c>
      <c r="M319" s="318">
        <f t="shared" si="42"/>
      </c>
      <c r="N319" s="319">
        <f t="shared" si="43"/>
      </c>
    </row>
    <row r="320" spans="2:14" ht="15">
      <c r="B320" s="321" t="s">
        <v>218</v>
      </c>
      <c r="C320" s="324">
        <f>IF(C310&gt;"",C310&amp;" / "&amp;C311,"")</f>
      </c>
      <c r="D320" s="324">
        <f>IF(G310&gt;"",G310&amp;" / "&amp;G311,"")</f>
      </c>
      <c r="E320" s="325"/>
      <c r="F320" s="326"/>
      <c r="G320" s="327"/>
      <c r="H320" s="328"/>
      <c r="I320" s="328"/>
      <c r="J320" s="328"/>
      <c r="K320" s="316">
        <f t="shared" si="40"/>
      </c>
      <c r="L320" s="317">
        <f t="shared" si="41"/>
      </c>
      <c r="M320" s="318">
        <f t="shared" si="42"/>
      </c>
      <c r="N320" s="319">
        <f t="shared" si="43"/>
      </c>
    </row>
    <row r="321" spans="2:14" ht="15">
      <c r="B321" s="312" t="s">
        <v>219</v>
      </c>
      <c r="C321" s="313" t="str">
        <f>IF(C307&gt;"",C307,"")</f>
        <v>E Miettinen</v>
      </c>
      <c r="D321" s="313" t="str">
        <f>IF(G308&gt;"",G308,"")</f>
        <v>S Hiltunen</v>
      </c>
      <c r="E321" s="329"/>
      <c r="F321" s="330"/>
      <c r="G321" s="314"/>
      <c r="H321" s="314"/>
      <c r="I321" s="314"/>
      <c r="J321" s="315"/>
      <c r="K321" s="316">
        <f t="shared" si="40"/>
      </c>
      <c r="L321" s="317">
        <f t="shared" si="41"/>
      </c>
      <c r="M321" s="318">
        <f t="shared" si="42"/>
      </c>
      <c r="N321" s="319">
        <f t="shared" si="43"/>
      </c>
    </row>
    <row r="322" spans="2:14" ht="15">
      <c r="B322" s="312" t="s">
        <v>220</v>
      </c>
      <c r="C322" s="313" t="str">
        <f>IF(C308&gt;"",C308,"")</f>
        <v>O-V Halonen</v>
      </c>
      <c r="D322" s="313" t="str">
        <f>IF(G306&gt;"",G306,"")</f>
        <v>R Virtanen</v>
      </c>
      <c r="E322" s="329"/>
      <c r="F322" s="330"/>
      <c r="G322" s="314"/>
      <c r="H322" s="314"/>
      <c r="I322" s="314"/>
      <c r="J322" s="315"/>
      <c r="K322" s="316">
        <f t="shared" si="40"/>
      </c>
      <c r="L322" s="317">
        <f t="shared" si="41"/>
      </c>
      <c r="M322" s="318">
        <f t="shared" si="42"/>
      </c>
      <c r="N322" s="319">
        <f t="shared" si="43"/>
      </c>
    </row>
    <row r="323" spans="2:14" ht="15.75" thickBot="1">
      <c r="B323" s="312" t="s">
        <v>221</v>
      </c>
      <c r="C323" s="313" t="str">
        <f>IF(C306&gt;"",C306,"")</f>
        <v>J Kokkonen</v>
      </c>
      <c r="D323" s="313" t="str">
        <f>IF(G307&gt;"",G307,"")</f>
        <v>J Anttila</v>
      </c>
      <c r="E323" s="329"/>
      <c r="F323" s="315"/>
      <c r="G323" s="314"/>
      <c r="H323" s="315"/>
      <c r="I323" s="314"/>
      <c r="J323" s="314"/>
      <c r="K323" s="316">
        <f t="shared" si="40"/>
      </c>
      <c r="L323" s="317">
        <f t="shared" si="41"/>
      </c>
      <c r="M323" s="318">
        <f t="shared" si="42"/>
      </c>
      <c r="N323" s="319">
        <f t="shared" si="43"/>
      </c>
    </row>
    <row r="324" spans="2:14" ht="16.5" thickBot="1">
      <c r="B324" s="282"/>
      <c r="C324" s="282"/>
      <c r="D324" s="282"/>
      <c r="E324" s="282"/>
      <c r="F324" s="282"/>
      <c r="G324" s="282"/>
      <c r="H324" s="282"/>
      <c r="I324" s="331" t="s">
        <v>222</v>
      </c>
      <c r="J324" s="332"/>
      <c r="K324" s="333">
        <f>IF(ISBLANK(C306),"",SUM(K314:K323))</f>
        <v>15</v>
      </c>
      <c r="L324" s="334">
        <f>IF(ISBLANK(G306),"",SUM(L314:L323))</f>
        <v>1</v>
      </c>
      <c r="M324" s="335">
        <f>IF(ISBLANK(F314),"",SUM(M314:M323))</f>
        <v>5</v>
      </c>
      <c r="N324" s="336">
        <f>IF(ISBLANK(F314),"",SUM(N314:N323))</f>
        <v>0</v>
      </c>
    </row>
    <row r="325" spans="2:14" ht="15">
      <c r="B325" s="337" t="s">
        <v>223</v>
      </c>
      <c r="C325" s="282"/>
      <c r="D325" s="282"/>
      <c r="E325" s="282"/>
      <c r="F325" s="282"/>
      <c r="G325" s="282"/>
      <c r="H325" s="282"/>
      <c r="I325" s="282"/>
      <c r="J325" s="282"/>
      <c r="K325" s="282"/>
      <c r="L325" s="282"/>
      <c r="M325" s="282"/>
      <c r="N325" s="282"/>
    </row>
    <row r="326" spans="2:14" ht="15">
      <c r="B326" s="338" t="s">
        <v>224</v>
      </c>
      <c r="C326" s="338"/>
      <c r="D326" s="338" t="s">
        <v>225</v>
      </c>
      <c r="E326" s="339"/>
      <c r="F326" s="338"/>
      <c r="G326" s="338" t="s">
        <v>226</v>
      </c>
      <c r="H326" s="339"/>
      <c r="I326" s="338"/>
      <c r="J326" s="340" t="s">
        <v>227</v>
      </c>
      <c r="K326" s="280"/>
      <c r="L326" s="282"/>
      <c r="M326" s="282"/>
      <c r="N326" s="282"/>
    </row>
    <row r="327" spans="2:14" ht="18.75" thickBot="1">
      <c r="B327" s="282"/>
      <c r="C327" s="282"/>
      <c r="D327" s="282"/>
      <c r="E327" s="282"/>
      <c r="F327" s="282"/>
      <c r="G327" s="282"/>
      <c r="H327" s="282"/>
      <c r="I327" s="282"/>
      <c r="J327" s="441" t="s">
        <v>88</v>
      </c>
      <c r="K327" s="442"/>
      <c r="L327" s="442"/>
      <c r="M327" s="442"/>
      <c r="N327" s="443"/>
    </row>
    <row r="328" spans="2:14" ht="18">
      <c r="B328" s="342"/>
      <c r="C328" s="342"/>
      <c r="D328" s="342"/>
      <c r="E328" s="342"/>
      <c r="F328" s="342"/>
      <c r="G328" s="342"/>
      <c r="H328" s="342"/>
      <c r="I328" s="342"/>
      <c r="J328" s="343"/>
      <c r="K328" s="343"/>
      <c r="L328" s="343"/>
      <c r="M328" s="343"/>
      <c r="N328" s="343"/>
    </row>
    <row r="329" ht="15">
      <c r="B329" s="345" t="s">
        <v>228</v>
      </c>
    </row>
    <row r="331" spans="2:14" ht="15.75">
      <c r="B331" s="275"/>
      <c r="C331" s="276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</row>
    <row r="332" spans="2:14" ht="15.75">
      <c r="B332" s="280"/>
      <c r="C332" s="281" t="s">
        <v>190</v>
      </c>
      <c r="D332" s="282"/>
      <c r="E332" s="282"/>
      <c r="F332" s="280"/>
      <c r="G332" s="283" t="s">
        <v>191</v>
      </c>
      <c r="H332" s="284"/>
      <c r="I332" s="455"/>
      <c r="J332" s="456"/>
      <c r="K332" s="456"/>
      <c r="L332" s="456"/>
      <c r="M332" s="456"/>
      <c r="N332" s="457"/>
    </row>
    <row r="333" spans="2:14" ht="20.25">
      <c r="B333" s="286"/>
      <c r="C333" s="287" t="s">
        <v>192</v>
      </c>
      <c r="D333" s="282"/>
      <c r="E333" s="282"/>
      <c r="F333" s="280"/>
      <c r="G333" s="283" t="s">
        <v>193</v>
      </c>
      <c r="H333" s="284"/>
      <c r="I333" s="458" t="s">
        <v>250</v>
      </c>
      <c r="J333" s="450"/>
      <c r="K333" s="450"/>
      <c r="L333" s="450"/>
      <c r="M333" s="450"/>
      <c r="N333" s="451"/>
    </row>
    <row r="334" spans="2:14" ht="15">
      <c r="B334" s="280"/>
      <c r="C334" s="288"/>
      <c r="D334" s="282"/>
      <c r="E334" s="282"/>
      <c r="F334" s="282"/>
      <c r="G334" s="288"/>
      <c r="H334" s="282"/>
      <c r="I334" s="282"/>
      <c r="J334" s="282"/>
      <c r="K334" s="282"/>
      <c r="L334" s="282"/>
      <c r="M334" s="282"/>
      <c r="N334" s="282"/>
    </row>
    <row r="335" spans="2:14" ht="15.75">
      <c r="B335" s="290" t="s">
        <v>195</v>
      </c>
      <c r="C335" s="446" t="s">
        <v>94</v>
      </c>
      <c r="D335" s="452"/>
      <c r="E335" s="291"/>
      <c r="F335" s="290" t="s">
        <v>195</v>
      </c>
      <c r="G335" s="446" t="s">
        <v>37</v>
      </c>
      <c r="H335" s="447"/>
      <c r="I335" s="447"/>
      <c r="J335" s="447"/>
      <c r="K335" s="447"/>
      <c r="L335" s="447"/>
      <c r="M335" s="447"/>
      <c r="N335" s="448"/>
    </row>
    <row r="336" spans="2:14" ht="15">
      <c r="B336" s="292" t="s">
        <v>40</v>
      </c>
      <c r="C336" s="444" t="s">
        <v>265</v>
      </c>
      <c r="D336" s="445"/>
      <c r="E336" s="293"/>
      <c r="F336" s="294" t="s">
        <v>197</v>
      </c>
      <c r="G336" s="444" t="s">
        <v>234</v>
      </c>
      <c r="H336" s="450"/>
      <c r="I336" s="450"/>
      <c r="J336" s="450"/>
      <c r="K336" s="450"/>
      <c r="L336" s="450"/>
      <c r="M336" s="450"/>
      <c r="N336" s="451"/>
    </row>
    <row r="337" spans="2:14" ht="15">
      <c r="B337" s="295" t="s">
        <v>41</v>
      </c>
      <c r="C337" s="444" t="s">
        <v>266</v>
      </c>
      <c r="D337" s="445"/>
      <c r="E337" s="293"/>
      <c r="F337" s="296" t="s">
        <v>200</v>
      </c>
      <c r="G337" s="449" t="s">
        <v>233</v>
      </c>
      <c r="H337" s="450"/>
      <c r="I337" s="450"/>
      <c r="J337" s="450"/>
      <c r="K337" s="450"/>
      <c r="L337" s="450"/>
      <c r="M337" s="450"/>
      <c r="N337" s="451"/>
    </row>
    <row r="338" spans="2:14" ht="15">
      <c r="B338" s="295" t="s">
        <v>42</v>
      </c>
      <c r="C338" s="444" t="s">
        <v>267</v>
      </c>
      <c r="D338" s="445"/>
      <c r="E338" s="293"/>
      <c r="F338" s="296" t="s">
        <v>203</v>
      </c>
      <c r="G338" s="449" t="s">
        <v>235</v>
      </c>
      <c r="H338" s="450"/>
      <c r="I338" s="450"/>
      <c r="J338" s="450"/>
      <c r="K338" s="450"/>
      <c r="L338" s="450"/>
      <c r="M338" s="450"/>
      <c r="N338" s="451"/>
    </row>
    <row r="339" spans="2:14" ht="15">
      <c r="B339" s="297" t="s">
        <v>205</v>
      </c>
      <c r="C339" s="298"/>
      <c r="D339" s="299"/>
      <c r="E339" s="300"/>
      <c r="F339" s="297" t="s">
        <v>205</v>
      </c>
      <c r="G339" s="298"/>
      <c r="H339" s="301"/>
      <c r="I339" s="301"/>
      <c r="J339" s="301"/>
      <c r="K339" s="301"/>
      <c r="L339" s="301"/>
      <c r="M339" s="301"/>
      <c r="N339" s="301"/>
    </row>
    <row r="340" spans="2:14" ht="15">
      <c r="B340" s="302"/>
      <c r="C340" s="444"/>
      <c r="D340" s="445"/>
      <c r="E340" s="293"/>
      <c r="F340" s="303"/>
      <c r="G340" s="449"/>
      <c r="H340" s="450"/>
      <c r="I340" s="450"/>
      <c r="J340" s="450"/>
      <c r="K340" s="450"/>
      <c r="L340" s="450"/>
      <c r="M340" s="450"/>
      <c r="N340" s="451"/>
    </row>
    <row r="341" spans="2:14" ht="15">
      <c r="B341" s="304"/>
      <c r="C341" s="444"/>
      <c r="D341" s="445"/>
      <c r="E341" s="293"/>
      <c r="F341" s="305"/>
      <c r="G341" s="449"/>
      <c r="H341" s="450"/>
      <c r="I341" s="450"/>
      <c r="J341" s="450"/>
      <c r="K341" s="450"/>
      <c r="L341" s="450"/>
      <c r="M341" s="450"/>
      <c r="N341" s="451"/>
    </row>
    <row r="342" spans="2:14" ht="15.75">
      <c r="B342" s="282"/>
      <c r="C342" s="282"/>
      <c r="D342" s="282"/>
      <c r="E342" s="282"/>
      <c r="F342" s="306" t="s">
        <v>206</v>
      </c>
      <c r="G342" s="288"/>
      <c r="H342" s="288"/>
      <c r="I342" s="288"/>
      <c r="J342" s="282"/>
      <c r="K342" s="282"/>
      <c r="L342" s="282"/>
      <c r="M342" s="307"/>
      <c r="N342" s="280"/>
    </row>
    <row r="343" spans="2:14" ht="15">
      <c r="B343" s="308" t="s">
        <v>23</v>
      </c>
      <c r="C343" s="282"/>
      <c r="D343" s="282"/>
      <c r="E343" s="282"/>
      <c r="F343" s="309" t="s">
        <v>207</v>
      </c>
      <c r="G343" s="309" t="s">
        <v>208</v>
      </c>
      <c r="H343" s="309" t="s">
        <v>209</v>
      </c>
      <c r="I343" s="309" t="s">
        <v>210</v>
      </c>
      <c r="J343" s="309" t="s">
        <v>211</v>
      </c>
      <c r="K343" s="453" t="s">
        <v>29</v>
      </c>
      <c r="L343" s="454"/>
      <c r="M343" s="310" t="s">
        <v>50</v>
      </c>
      <c r="N343" s="311" t="s">
        <v>14</v>
      </c>
    </row>
    <row r="344" spans="2:14" ht="15">
      <c r="B344" s="312" t="s">
        <v>212</v>
      </c>
      <c r="C344" s="313" t="str">
        <f>IF(C336&gt;"",C336,"")</f>
        <v>H Makkonen</v>
      </c>
      <c r="D344" s="313" t="str">
        <f>IF(G336&gt;"",G336,"")</f>
        <v>J Flemming</v>
      </c>
      <c r="E344" s="313">
        <f>IF(E336&gt;"",E336&amp;" - "&amp;I336,"")</f>
      </c>
      <c r="F344" s="314">
        <v>-12</v>
      </c>
      <c r="G344" s="314">
        <v>-10</v>
      </c>
      <c r="H344" s="315">
        <v>-3</v>
      </c>
      <c r="I344" s="314"/>
      <c r="J344" s="314"/>
      <c r="K344" s="316">
        <f>IF(ISBLANK(F344),"",COUNTIF(F344:J344,"&gt;=0"))</f>
        <v>0</v>
      </c>
      <c r="L344" s="317">
        <f>IF(ISBLANK(F344),"",(IF(LEFT(F344,1)="-",1,0)+IF(LEFT(G344,1)="-",1,0)+IF(LEFT(H344,1)="-",1,0)+IF(LEFT(I344,1)="-",1,0)+IF(LEFT(J344,1)="-",1,0)))</f>
        <v>3</v>
      </c>
      <c r="M344" s="318">
        <f>IF(K344=3,1,"")</f>
      </c>
      <c r="N344" s="319">
        <f>IF(L344=3,1,"")</f>
        <v>1</v>
      </c>
    </row>
    <row r="345" spans="2:14" ht="15">
      <c r="B345" s="312" t="s">
        <v>213</v>
      </c>
      <c r="C345" s="313" t="str">
        <f>IF(C337&gt;"",C337,"")</f>
        <v>M Rauvola</v>
      </c>
      <c r="D345" s="313" t="str">
        <f>IF(G337&gt;"",G337,"")</f>
        <v>M Kantola</v>
      </c>
      <c r="E345" s="313">
        <f>IF(E337&gt;"",E337&amp;" - "&amp;I337,"")</f>
      </c>
      <c r="F345" s="320">
        <v>-10</v>
      </c>
      <c r="G345" s="314">
        <v>-3</v>
      </c>
      <c r="H345" s="314">
        <v>-6</v>
      </c>
      <c r="I345" s="314"/>
      <c r="J345" s="314"/>
      <c r="K345" s="316">
        <f>IF(ISBLANK(F345),"",COUNTIF(F345:J345,"&gt;=0"))</f>
        <v>0</v>
      </c>
      <c r="L345" s="317">
        <f>IF(ISBLANK(F345),"",(IF(LEFT(F345,1)="-",1,0)+IF(LEFT(G345,1)="-",1,0)+IF(LEFT(H345,1)="-",1,0)+IF(LEFT(I345,1)="-",1,0)+IF(LEFT(J345,1)="-",1,0)))</f>
        <v>3</v>
      </c>
      <c r="M345" s="318">
        <f>IF(K345=3,1,"")</f>
      </c>
      <c r="N345" s="319">
        <f>IF(L345=3,1,"")</f>
        <v>1</v>
      </c>
    </row>
    <row r="346" spans="2:14" ht="15">
      <c r="B346" s="321" t="s">
        <v>214</v>
      </c>
      <c r="C346" s="313" t="str">
        <f>IF(C338&gt;"",C338,"")</f>
        <v>J Julin</v>
      </c>
      <c r="D346" s="313" t="str">
        <f>IF(G338&gt;"",G338,"")</f>
        <v>R Kantola</v>
      </c>
      <c r="E346" s="322"/>
      <c r="F346" s="320">
        <v>5</v>
      </c>
      <c r="G346" s="323">
        <v>-8</v>
      </c>
      <c r="H346" s="320">
        <v>-9</v>
      </c>
      <c r="I346" s="320">
        <v>9</v>
      </c>
      <c r="J346" s="320">
        <v>-5</v>
      </c>
      <c r="K346" s="316">
        <f aca="true" t="shared" si="44" ref="K346:K353">IF(ISBLANK(F346),"",COUNTIF(F346:J346,"&gt;=0"))</f>
        <v>2</v>
      </c>
      <c r="L346" s="317">
        <f aca="true" t="shared" si="45" ref="L346:L353">IF(ISBLANK(F346),"",(IF(LEFT(F346,1)="-",1,0)+IF(LEFT(G346,1)="-",1,0)+IF(LEFT(H346,1)="-",1,0)+IF(LEFT(I346,1)="-",1,0)+IF(LEFT(J346,1)="-",1,0)))</f>
        <v>3</v>
      </c>
      <c r="M346" s="318">
        <f aca="true" t="shared" si="46" ref="M346:M353">IF(K346=3,1,"")</f>
      </c>
      <c r="N346" s="319">
        <f aca="true" t="shared" si="47" ref="N346:N353">IF(L346=3,1,"")</f>
        <v>1</v>
      </c>
    </row>
    <row r="347" spans="2:14" ht="15">
      <c r="B347" s="321" t="s">
        <v>215</v>
      </c>
      <c r="C347" s="313" t="str">
        <f>IF(C337&gt;"",C337,"")</f>
        <v>M Rauvola</v>
      </c>
      <c r="D347" s="313" t="str">
        <f>IF(G336&gt;"",G336,"")</f>
        <v>J Flemming</v>
      </c>
      <c r="E347" s="322"/>
      <c r="F347" s="320">
        <v>-3</v>
      </c>
      <c r="G347" s="323">
        <v>-11</v>
      </c>
      <c r="H347" s="320">
        <v>-3</v>
      </c>
      <c r="I347" s="320"/>
      <c r="J347" s="320"/>
      <c r="K347" s="316">
        <f t="shared" si="44"/>
        <v>0</v>
      </c>
      <c r="L347" s="317">
        <f t="shared" si="45"/>
        <v>3</v>
      </c>
      <c r="M347" s="318">
        <f t="shared" si="46"/>
      </c>
      <c r="N347" s="319">
        <f t="shared" si="47"/>
        <v>1</v>
      </c>
    </row>
    <row r="348" spans="2:14" ht="15">
      <c r="B348" s="321" t="s">
        <v>216</v>
      </c>
      <c r="C348" s="313" t="str">
        <f>IF(C336&gt;"",C336,"")</f>
        <v>H Makkonen</v>
      </c>
      <c r="D348" s="313" t="str">
        <f>IF(G338&gt;"",G338,"")</f>
        <v>R Kantola</v>
      </c>
      <c r="E348" s="322"/>
      <c r="F348" s="320">
        <v>-7</v>
      </c>
      <c r="G348" s="323">
        <v>-9</v>
      </c>
      <c r="H348" s="320">
        <v>-4</v>
      </c>
      <c r="I348" s="320"/>
      <c r="J348" s="320"/>
      <c r="K348" s="316">
        <f t="shared" si="44"/>
        <v>0</v>
      </c>
      <c r="L348" s="317">
        <f t="shared" si="45"/>
        <v>3</v>
      </c>
      <c r="M348" s="318">
        <f t="shared" si="46"/>
      </c>
      <c r="N348" s="319">
        <f t="shared" si="47"/>
        <v>1</v>
      </c>
    </row>
    <row r="349" spans="2:14" ht="15">
      <c r="B349" s="321" t="s">
        <v>217</v>
      </c>
      <c r="C349" s="313" t="str">
        <f>IF(C338&gt;"",C338,"")</f>
        <v>J Julin</v>
      </c>
      <c r="D349" s="313" t="str">
        <f>IF(G337&gt;"",G337,"")</f>
        <v>M Kantola</v>
      </c>
      <c r="E349" s="322"/>
      <c r="F349" s="320"/>
      <c r="G349" s="323"/>
      <c r="H349" s="320"/>
      <c r="I349" s="320"/>
      <c r="J349" s="320"/>
      <c r="K349" s="316">
        <f t="shared" si="44"/>
      </c>
      <c r="L349" s="317">
        <f t="shared" si="45"/>
      </c>
      <c r="M349" s="318">
        <f t="shared" si="46"/>
      </c>
      <c r="N349" s="319">
        <f t="shared" si="47"/>
      </c>
    </row>
    <row r="350" spans="2:14" ht="15">
      <c r="B350" s="321" t="s">
        <v>218</v>
      </c>
      <c r="C350" s="324">
        <f>IF(C340&gt;"",C340&amp;" / "&amp;C341,"")</f>
      </c>
      <c r="D350" s="324">
        <f>IF(G340&gt;"",G340&amp;" / "&amp;G341,"")</f>
      </c>
      <c r="E350" s="325"/>
      <c r="F350" s="326"/>
      <c r="G350" s="327"/>
      <c r="H350" s="328"/>
      <c r="I350" s="328"/>
      <c r="J350" s="328"/>
      <c r="K350" s="316">
        <f t="shared" si="44"/>
      </c>
      <c r="L350" s="317">
        <f t="shared" si="45"/>
      </c>
      <c r="M350" s="318">
        <f t="shared" si="46"/>
      </c>
      <c r="N350" s="319">
        <f t="shared" si="47"/>
      </c>
    </row>
    <row r="351" spans="2:14" ht="15">
      <c r="B351" s="312" t="s">
        <v>219</v>
      </c>
      <c r="C351" s="313" t="str">
        <f>IF(C337&gt;"",C337,"")</f>
        <v>M Rauvola</v>
      </c>
      <c r="D351" s="313" t="str">
        <f>IF(G338&gt;"",G338,"")</f>
        <v>R Kantola</v>
      </c>
      <c r="E351" s="329"/>
      <c r="F351" s="330"/>
      <c r="G351" s="314"/>
      <c r="H351" s="314"/>
      <c r="I351" s="314"/>
      <c r="J351" s="315"/>
      <c r="K351" s="316">
        <f t="shared" si="44"/>
      </c>
      <c r="L351" s="317">
        <f t="shared" si="45"/>
      </c>
      <c r="M351" s="318">
        <f t="shared" si="46"/>
      </c>
      <c r="N351" s="319">
        <f t="shared" si="47"/>
      </c>
    </row>
    <row r="352" spans="2:14" ht="15">
      <c r="B352" s="312" t="s">
        <v>220</v>
      </c>
      <c r="C352" s="313" t="str">
        <f>IF(C338&gt;"",C338,"")</f>
        <v>J Julin</v>
      </c>
      <c r="D352" s="313" t="str">
        <f>IF(G336&gt;"",G336,"")</f>
        <v>J Flemming</v>
      </c>
      <c r="E352" s="329"/>
      <c r="F352" s="330"/>
      <c r="G352" s="314"/>
      <c r="H352" s="314"/>
      <c r="I352" s="314"/>
      <c r="J352" s="315"/>
      <c r="K352" s="316">
        <f t="shared" si="44"/>
      </c>
      <c r="L352" s="317">
        <f t="shared" si="45"/>
      </c>
      <c r="M352" s="318">
        <f t="shared" si="46"/>
      </c>
      <c r="N352" s="319">
        <f t="shared" si="47"/>
      </c>
    </row>
    <row r="353" spans="2:14" ht="15.75" thickBot="1">
      <c r="B353" s="312" t="s">
        <v>221</v>
      </c>
      <c r="C353" s="313" t="str">
        <f>IF(C336&gt;"",C336,"")</f>
        <v>H Makkonen</v>
      </c>
      <c r="D353" s="313" t="str">
        <f>IF(G337&gt;"",G337,"")</f>
        <v>M Kantola</v>
      </c>
      <c r="E353" s="329"/>
      <c r="F353" s="315"/>
      <c r="G353" s="314"/>
      <c r="H353" s="315"/>
      <c r="I353" s="314"/>
      <c r="J353" s="314"/>
      <c r="K353" s="316">
        <f t="shared" si="44"/>
      </c>
      <c r="L353" s="317">
        <f t="shared" si="45"/>
      </c>
      <c r="M353" s="318">
        <f t="shared" si="46"/>
      </c>
      <c r="N353" s="319">
        <f t="shared" si="47"/>
      </c>
    </row>
    <row r="354" spans="2:14" ht="16.5" thickBot="1">
      <c r="B354" s="282"/>
      <c r="C354" s="282"/>
      <c r="D354" s="282"/>
      <c r="E354" s="282"/>
      <c r="F354" s="282"/>
      <c r="G354" s="282"/>
      <c r="H354" s="282"/>
      <c r="I354" s="331" t="s">
        <v>222</v>
      </c>
      <c r="J354" s="332"/>
      <c r="K354" s="333">
        <f>IF(ISBLANK(C336),"",SUM(K344:K353))</f>
        <v>2</v>
      </c>
      <c r="L354" s="334">
        <f>IF(ISBLANK(G336),"",SUM(L344:L353))</f>
        <v>15</v>
      </c>
      <c r="M354" s="335">
        <f>IF(ISBLANK(F344),"",SUM(M344:M353))</f>
        <v>0</v>
      </c>
      <c r="N354" s="336">
        <f>IF(ISBLANK(F344),"",SUM(N344:N353))</f>
        <v>5</v>
      </c>
    </row>
    <row r="355" spans="2:14" ht="15">
      <c r="B355" s="337" t="s">
        <v>223</v>
      </c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</row>
    <row r="356" spans="2:14" ht="15">
      <c r="B356" s="338" t="s">
        <v>224</v>
      </c>
      <c r="C356" s="338"/>
      <c r="D356" s="338" t="s">
        <v>225</v>
      </c>
      <c r="E356" s="339"/>
      <c r="F356" s="338"/>
      <c r="G356" s="338" t="s">
        <v>226</v>
      </c>
      <c r="H356" s="339"/>
      <c r="I356" s="338"/>
      <c r="J356" s="340" t="s">
        <v>227</v>
      </c>
      <c r="K356" s="280"/>
      <c r="L356" s="282"/>
      <c r="M356" s="282"/>
      <c r="N356" s="282"/>
    </row>
    <row r="357" spans="2:14" ht="18.75" thickBot="1">
      <c r="B357" s="282"/>
      <c r="C357" s="282"/>
      <c r="D357" s="282"/>
      <c r="E357" s="282"/>
      <c r="F357" s="282"/>
      <c r="G357" s="282"/>
      <c r="H357" s="282"/>
      <c r="I357" s="282"/>
      <c r="J357" s="441" t="s">
        <v>37</v>
      </c>
      <c r="K357" s="442"/>
      <c r="L357" s="442"/>
      <c r="M357" s="442"/>
      <c r="N357" s="443"/>
    </row>
    <row r="358" spans="2:14" ht="18">
      <c r="B358" s="342"/>
      <c r="C358" s="342"/>
      <c r="D358" s="342"/>
      <c r="E358" s="342"/>
      <c r="F358" s="342"/>
      <c r="G358" s="342"/>
      <c r="H358" s="342"/>
      <c r="I358" s="342"/>
      <c r="J358" s="343"/>
      <c r="K358" s="343"/>
      <c r="L358" s="343"/>
      <c r="M358" s="343"/>
      <c r="N358" s="343"/>
    </row>
    <row r="359" ht="15">
      <c r="B359" s="345" t="s">
        <v>228</v>
      </c>
    </row>
    <row r="361" spans="2:14" ht="15.75">
      <c r="B361" s="275"/>
      <c r="C361" s="276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</row>
    <row r="362" spans="2:14" ht="15.75">
      <c r="B362" s="280"/>
      <c r="C362" s="281" t="s">
        <v>190</v>
      </c>
      <c r="D362" s="282"/>
      <c r="E362" s="282"/>
      <c r="F362" s="280"/>
      <c r="G362" s="283" t="s">
        <v>191</v>
      </c>
      <c r="H362" s="284"/>
      <c r="I362" s="455"/>
      <c r="J362" s="456"/>
      <c r="K362" s="456"/>
      <c r="L362" s="456"/>
      <c r="M362" s="456"/>
      <c r="N362" s="457"/>
    </row>
    <row r="363" spans="2:14" ht="20.25">
      <c r="B363" s="286"/>
      <c r="C363" s="287" t="s">
        <v>192</v>
      </c>
      <c r="D363" s="282"/>
      <c r="E363" s="282"/>
      <c r="F363" s="280"/>
      <c r="G363" s="283" t="s">
        <v>193</v>
      </c>
      <c r="H363" s="284"/>
      <c r="I363" s="458" t="s">
        <v>250</v>
      </c>
      <c r="J363" s="450"/>
      <c r="K363" s="450"/>
      <c r="L363" s="450"/>
      <c r="M363" s="450"/>
      <c r="N363" s="451"/>
    </row>
    <row r="364" spans="2:14" ht="15">
      <c r="B364" s="280"/>
      <c r="C364" s="288"/>
      <c r="D364" s="282"/>
      <c r="E364" s="282"/>
      <c r="F364" s="282"/>
      <c r="G364" s="288"/>
      <c r="H364" s="282"/>
      <c r="I364" s="282"/>
      <c r="J364" s="282"/>
      <c r="K364" s="282"/>
      <c r="L364" s="282"/>
      <c r="M364" s="282"/>
      <c r="N364" s="282"/>
    </row>
    <row r="365" spans="2:14" ht="15.75">
      <c r="B365" s="290" t="s">
        <v>195</v>
      </c>
      <c r="C365" s="446" t="s">
        <v>39</v>
      </c>
      <c r="D365" s="452"/>
      <c r="E365" s="291"/>
      <c r="F365" s="290" t="s">
        <v>195</v>
      </c>
      <c r="G365" s="446" t="s">
        <v>20</v>
      </c>
      <c r="H365" s="447"/>
      <c r="I365" s="447"/>
      <c r="J365" s="447"/>
      <c r="K365" s="447"/>
      <c r="L365" s="447"/>
      <c r="M365" s="447"/>
      <c r="N365" s="448"/>
    </row>
    <row r="366" spans="2:14" ht="15">
      <c r="B366" s="292" t="s">
        <v>40</v>
      </c>
      <c r="C366" s="444" t="s">
        <v>268</v>
      </c>
      <c r="D366" s="445"/>
      <c r="E366" s="293"/>
      <c r="F366" s="294" t="s">
        <v>197</v>
      </c>
      <c r="G366" s="444" t="s">
        <v>269</v>
      </c>
      <c r="H366" s="450"/>
      <c r="I366" s="450"/>
      <c r="J366" s="450"/>
      <c r="K366" s="450"/>
      <c r="L366" s="450"/>
      <c r="M366" s="450"/>
      <c r="N366" s="451"/>
    </row>
    <row r="367" spans="2:14" ht="15">
      <c r="B367" s="295" t="s">
        <v>41</v>
      </c>
      <c r="C367" s="444" t="s">
        <v>244</v>
      </c>
      <c r="D367" s="445"/>
      <c r="E367" s="293"/>
      <c r="F367" s="296" t="s">
        <v>200</v>
      </c>
      <c r="G367" s="449" t="s">
        <v>270</v>
      </c>
      <c r="H367" s="450"/>
      <c r="I367" s="450"/>
      <c r="J367" s="450"/>
      <c r="K367" s="450"/>
      <c r="L367" s="450"/>
      <c r="M367" s="450"/>
      <c r="N367" s="451"/>
    </row>
    <row r="368" spans="2:14" ht="15">
      <c r="B368" s="295" t="s">
        <v>42</v>
      </c>
      <c r="C368" s="444" t="s">
        <v>246</v>
      </c>
      <c r="D368" s="445"/>
      <c r="E368" s="293"/>
      <c r="F368" s="296" t="s">
        <v>203</v>
      </c>
      <c r="G368" s="449" t="s">
        <v>271</v>
      </c>
      <c r="H368" s="450"/>
      <c r="I368" s="450"/>
      <c r="J368" s="450"/>
      <c r="K368" s="450"/>
      <c r="L368" s="450"/>
      <c r="M368" s="450"/>
      <c r="N368" s="451"/>
    </row>
    <row r="369" spans="2:14" ht="15">
      <c r="B369" s="297" t="s">
        <v>205</v>
      </c>
      <c r="C369" s="298"/>
      <c r="D369" s="299"/>
      <c r="E369" s="300"/>
      <c r="F369" s="297" t="s">
        <v>205</v>
      </c>
      <c r="G369" s="298"/>
      <c r="H369" s="301"/>
      <c r="I369" s="301"/>
      <c r="J369" s="301"/>
      <c r="K369" s="301"/>
      <c r="L369" s="301"/>
      <c r="M369" s="301"/>
      <c r="N369" s="301"/>
    </row>
    <row r="370" spans="2:14" ht="15">
      <c r="B370" s="302"/>
      <c r="C370" s="444"/>
      <c r="D370" s="445"/>
      <c r="E370" s="293"/>
      <c r="F370" s="303"/>
      <c r="G370" s="449"/>
      <c r="H370" s="450"/>
      <c r="I370" s="450"/>
      <c r="J370" s="450"/>
      <c r="K370" s="450"/>
      <c r="L370" s="450"/>
      <c r="M370" s="450"/>
      <c r="N370" s="451"/>
    </row>
    <row r="371" spans="2:14" ht="15">
      <c r="B371" s="304"/>
      <c r="C371" s="444"/>
      <c r="D371" s="445"/>
      <c r="E371" s="293"/>
      <c r="F371" s="305"/>
      <c r="G371" s="449"/>
      <c r="H371" s="450"/>
      <c r="I371" s="450"/>
      <c r="J371" s="450"/>
      <c r="K371" s="450"/>
      <c r="L371" s="450"/>
      <c r="M371" s="450"/>
      <c r="N371" s="451"/>
    </row>
    <row r="372" spans="2:14" ht="15.75">
      <c r="B372" s="282"/>
      <c r="C372" s="282"/>
      <c r="D372" s="282"/>
      <c r="E372" s="282"/>
      <c r="F372" s="306" t="s">
        <v>206</v>
      </c>
      <c r="G372" s="288"/>
      <c r="H372" s="288"/>
      <c r="I372" s="288"/>
      <c r="J372" s="282"/>
      <c r="K372" s="282"/>
      <c r="L372" s="282"/>
      <c r="M372" s="307"/>
      <c r="N372" s="280"/>
    </row>
    <row r="373" spans="2:14" ht="15">
      <c r="B373" s="308" t="s">
        <v>23</v>
      </c>
      <c r="C373" s="282"/>
      <c r="D373" s="282"/>
      <c r="E373" s="282"/>
      <c r="F373" s="309" t="s">
        <v>207</v>
      </c>
      <c r="G373" s="309" t="s">
        <v>208</v>
      </c>
      <c r="H373" s="309" t="s">
        <v>209</v>
      </c>
      <c r="I373" s="309" t="s">
        <v>210</v>
      </c>
      <c r="J373" s="309" t="s">
        <v>211</v>
      </c>
      <c r="K373" s="453" t="s">
        <v>29</v>
      </c>
      <c r="L373" s="454"/>
      <c r="M373" s="310" t="s">
        <v>50</v>
      </c>
      <c r="N373" s="311" t="s">
        <v>14</v>
      </c>
    </row>
    <row r="374" spans="2:14" ht="15">
      <c r="B374" s="312" t="s">
        <v>212</v>
      </c>
      <c r="C374" s="313" t="str">
        <f>IF(C366&gt;"",C366,"")</f>
        <v>E Aho</v>
      </c>
      <c r="D374" s="313" t="str">
        <f>IF(G366&gt;"",G366,"")</f>
        <v>H Arjamaa</v>
      </c>
      <c r="E374" s="313">
        <f>IF(E366&gt;"",E366&amp;" - "&amp;I366,"")</f>
      </c>
      <c r="F374" s="314">
        <v>-8</v>
      </c>
      <c r="G374" s="314">
        <v>-10</v>
      </c>
      <c r="H374" s="315">
        <v>-9</v>
      </c>
      <c r="I374" s="314"/>
      <c r="J374" s="314"/>
      <c r="K374" s="316">
        <f>IF(ISBLANK(F374),"",COUNTIF(F374:J374,"&gt;=0"))</f>
        <v>0</v>
      </c>
      <c r="L374" s="317">
        <f>IF(ISBLANK(F374),"",(IF(LEFT(F374,1)="-",1,0)+IF(LEFT(G374,1)="-",1,0)+IF(LEFT(H374,1)="-",1,0)+IF(LEFT(I374,1)="-",1,0)+IF(LEFT(J374,1)="-",1,0)))</f>
        <v>3</v>
      </c>
      <c r="M374" s="318">
        <f>IF(K374=3,1,"")</f>
      </c>
      <c r="N374" s="319">
        <f>IF(L374=3,1,"")</f>
        <v>1</v>
      </c>
    </row>
    <row r="375" spans="2:14" ht="15">
      <c r="B375" s="312" t="s">
        <v>213</v>
      </c>
      <c r="C375" s="313" t="str">
        <f>IF(C367&gt;"",C367,"")</f>
        <v>O Tennilä</v>
      </c>
      <c r="D375" s="313" t="str">
        <f>IF(G367&gt;"",G367,"")</f>
        <v>M Hämäläinen</v>
      </c>
      <c r="E375" s="313">
        <f>IF(E367&gt;"",E367&amp;" - "&amp;I367,"")</f>
      </c>
      <c r="F375" s="320">
        <v>3</v>
      </c>
      <c r="G375" s="314">
        <v>3</v>
      </c>
      <c r="H375" s="314">
        <v>8</v>
      </c>
      <c r="I375" s="314"/>
      <c r="J375" s="314"/>
      <c r="K375" s="316">
        <f>IF(ISBLANK(F375),"",COUNTIF(F375:J375,"&gt;=0"))</f>
        <v>3</v>
      </c>
      <c r="L375" s="317">
        <f>IF(ISBLANK(F375),"",(IF(LEFT(F375,1)="-",1,0)+IF(LEFT(G375,1)="-",1,0)+IF(LEFT(H375,1)="-",1,0)+IF(LEFT(I375,1)="-",1,0)+IF(LEFT(J375,1)="-",1,0)))</f>
        <v>0</v>
      </c>
      <c r="M375" s="318">
        <f>IF(K375=3,1,"")</f>
        <v>1</v>
      </c>
      <c r="N375" s="319">
        <f>IF(L375=3,1,"")</f>
      </c>
    </row>
    <row r="376" spans="2:14" ht="15">
      <c r="B376" s="321" t="s">
        <v>214</v>
      </c>
      <c r="C376" s="313" t="str">
        <f>IF(C368&gt;"",C368,"")</f>
        <v>J Rossi</v>
      </c>
      <c r="D376" s="313" t="str">
        <f>IF(G368&gt;"",G368,"")</f>
        <v>T Terho</v>
      </c>
      <c r="E376" s="322"/>
      <c r="F376" s="320">
        <v>3</v>
      </c>
      <c r="G376" s="323">
        <v>-9</v>
      </c>
      <c r="H376" s="320">
        <v>9</v>
      </c>
      <c r="I376" s="320">
        <v>9</v>
      </c>
      <c r="J376" s="320"/>
      <c r="K376" s="316">
        <f aca="true" t="shared" si="48" ref="K376:K383">IF(ISBLANK(F376),"",COUNTIF(F376:J376,"&gt;=0"))</f>
        <v>3</v>
      </c>
      <c r="L376" s="317">
        <f aca="true" t="shared" si="49" ref="L376:L383">IF(ISBLANK(F376),"",(IF(LEFT(F376,1)="-",1,0)+IF(LEFT(G376,1)="-",1,0)+IF(LEFT(H376,1)="-",1,0)+IF(LEFT(I376,1)="-",1,0)+IF(LEFT(J376,1)="-",1,0)))</f>
        <v>1</v>
      </c>
      <c r="M376" s="318">
        <f aca="true" t="shared" si="50" ref="M376:M383">IF(K376=3,1,"")</f>
        <v>1</v>
      </c>
      <c r="N376" s="319">
        <f aca="true" t="shared" si="51" ref="N376:N383">IF(L376=3,1,"")</f>
      </c>
    </row>
    <row r="377" spans="2:14" ht="15">
      <c r="B377" s="321" t="s">
        <v>215</v>
      </c>
      <c r="C377" s="313" t="str">
        <f>IF(C367&gt;"",C367,"")</f>
        <v>O Tennilä</v>
      </c>
      <c r="D377" s="313" t="str">
        <f>IF(G366&gt;"",G366,"")</f>
        <v>H Arjamaa</v>
      </c>
      <c r="E377" s="322"/>
      <c r="F377" s="320">
        <v>4</v>
      </c>
      <c r="G377" s="323">
        <v>7</v>
      </c>
      <c r="H377" s="320">
        <v>-8</v>
      </c>
      <c r="I377" s="320">
        <v>9</v>
      </c>
      <c r="J377" s="320"/>
      <c r="K377" s="316">
        <f t="shared" si="48"/>
        <v>3</v>
      </c>
      <c r="L377" s="317">
        <f t="shared" si="49"/>
        <v>1</v>
      </c>
      <c r="M377" s="318">
        <f t="shared" si="50"/>
        <v>1</v>
      </c>
      <c r="N377" s="319">
        <f t="shared" si="51"/>
      </c>
    </row>
    <row r="378" spans="2:14" ht="15">
      <c r="B378" s="321" t="s">
        <v>216</v>
      </c>
      <c r="C378" s="313" t="str">
        <f>IF(C366&gt;"",C366,"")</f>
        <v>E Aho</v>
      </c>
      <c r="D378" s="313" t="str">
        <f>IF(G368&gt;"",G368,"")</f>
        <v>T Terho</v>
      </c>
      <c r="E378" s="322"/>
      <c r="F378" s="320">
        <v>-9</v>
      </c>
      <c r="G378" s="323">
        <v>-8</v>
      </c>
      <c r="H378" s="320">
        <v>-6</v>
      </c>
      <c r="I378" s="320"/>
      <c r="J378" s="320"/>
      <c r="K378" s="316">
        <f t="shared" si="48"/>
        <v>0</v>
      </c>
      <c r="L378" s="317">
        <f t="shared" si="49"/>
        <v>3</v>
      </c>
      <c r="M378" s="318">
        <f t="shared" si="50"/>
      </c>
      <c r="N378" s="319">
        <f t="shared" si="51"/>
        <v>1</v>
      </c>
    </row>
    <row r="379" spans="2:14" ht="15">
      <c r="B379" s="321" t="s">
        <v>217</v>
      </c>
      <c r="C379" s="313" t="str">
        <f>IF(C368&gt;"",C368,"")</f>
        <v>J Rossi</v>
      </c>
      <c r="D379" s="313" t="str">
        <f>IF(G367&gt;"",G367,"")</f>
        <v>M Hämäläinen</v>
      </c>
      <c r="E379" s="322"/>
      <c r="F379" s="320">
        <v>8</v>
      </c>
      <c r="G379" s="323">
        <v>9</v>
      </c>
      <c r="H379" s="320">
        <v>8</v>
      </c>
      <c r="I379" s="320"/>
      <c r="J379" s="320"/>
      <c r="K379" s="316">
        <f t="shared" si="48"/>
        <v>3</v>
      </c>
      <c r="L379" s="317">
        <f t="shared" si="49"/>
        <v>0</v>
      </c>
      <c r="M379" s="318">
        <f t="shared" si="50"/>
        <v>1</v>
      </c>
      <c r="N379" s="319">
        <f t="shared" si="51"/>
      </c>
    </row>
    <row r="380" spans="2:14" ht="15">
      <c r="B380" s="321" t="s">
        <v>218</v>
      </c>
      <c r="C380" s="324">
        <f>IF(C370&gt;"",C370&amp;" / "&amp;C371,"")</f>
      </c>
      <c r="D380" s="324">
        <f>IF(G370&gt;"",G370&amp;" / "&amp;G371,"")</f>
      </c>
      <c r="E380" s="325"/>
      <c r="F380" s="326"/>
      <c r="G380" s="327"/>
      <c r="H380" s="328"/>
      <c r="I380" s="328"/>
      <c r="J380" s="328"/>
      <c r="K380" s="316">
        <f t="shared" si="48"/>
      </c>
      <c r="L380" s="317">
        <f t="shared" si="49"/>
      </c>
      <c r="M380" s="318">
        <f t="shared" si="50"/>
      </c>
      <c r="N380" s="319">
        <f t="shared" si="51"/>
      </c>
    </row>
    <row r="381" spans="2:14" ht="15">
      <c r="B381" s="312" t="s">
        <v>219</v>
      </c>
      <c r="C381" s="313" t="str">
        <f>IF(C367&gt;"",C367,"")</f>
        <v>O Tennilä</v>
      </c>
      <c r="D381" s="313" t="str">
        <f>IF(G368&gt;"",G368,"")</f>
        <v>T Terho</v>
      </c>
      <c r="E381" s="329"/>
      <c r="F381" s="330">
        <v>-13</v>
      </c>
      <c r="G381" s="314">
        <v>-16</v>
      </c>
      <c r="H381" s="314">
        <v>8</v>
      </c>
      <c r="I381" s="314">
        <v>2</v>
      </c>
      <c r="J381" s="315">
        <v>-7</v>
      </c>
      <c r="K381" s="316">
        <f t="shared" si="48"/>
        <v>2</v>
      </c>
      <c r="L381" s="317">
        <f t="shared" si="49"/>
        <v>3</v>
      </c>
      <c r="M381" s="318">
        <f t="shared" si="50"/>
      </c>
      <c r="N381" s="319">
        <f t="shared" si="51"/>
        <v>1</v>
      </c>
    </row>
    <row r="382" spans="2:14" ht="15">
      <c r="B382" s="312" t="s">
        <v>220</v>
      </c>
      <c r="C382" s="313" t="str">
        <f>IF(C368&gt;"",C368,"")</f>
        <v>J Rossi</v>
      </c>
      <c r="D382" s="313" t="str">
        <f>IF(G366&gt;"",G366,"")</f>
        <v>H Arjamaa</v>
      </c>
      <c r="E382" s="329"/>
      <c r="F382" s="330">
        <v>6</v>
      </c>
      <c r="G382" s="314">
        <v>7</v>
      </c>
      <c r="H382" s="314">
        <v>-5</v>
      </c>
      <c r="I382" s="314">
        <v>-8</v>
      </c>
      <c r="J382" s="315">
        <v>-8</v>
      </c>
      <c r="K382" s="316">
        <f t="shared" si="48"/>
        <v>2</v>
      </c>
      <c r="L382" s="317">
        <f t="shared" si="49"/>
        <v>3</v>
      </c>
      <c r="M382" s="318">
        <f t="shared" si="50"/>
      </c>
      <c r="N382" s="319">
        <f t="shared" si="51"/>
        <v>1</v>
      </c>
    </row>
    <row r="383" spans="2:14" ht="15.75" thickBot="1">
      <c r="B383" s="312" t="s">
        <v>221</v>
      </c>
      <c r="C383" s="313" t="str">
        <f>IF(C366&gt;"",C366,"")</f>
        <v>E Aho</v>
      </c>
      <c r="D383" s="313" t="str">
        <f>IF(G367&gt;"",G367,"")</f>
        <v>M Hämäläinen</v>
      </c>
      <c r="E383" s="329"/>
      <c r="F383" s="315">
        <v>7</v>
      </c>
      <c r="G383" s="314">
        <v>2</v>
      </c>
      <c r="H383" s="315">
        <v>7</v>
      </c>
      <c r="I383" s="314"/>
      <c r="J383" s="314"/>
      <c r="K383" s="316">
        <f t="shared" si="48"/>
        <v>3</v>
      </c>
      <c r="L383" s="317">
        <f t="shared" si="49"/>
        <v>0</v>
      </c>
      <c r="M383" s="318">
        <f t="shared" si="50"/>
        <v>1</v>
      </c>
      <c r="N383" s="319">
        <f t="shared" si="51"/>
      </c>
    </row>
    <row r="384" spans="2:14" ht="16.5" thickBot="1">
      <c r="B384" s="282"/>
      <c r="C384" s="282"/>
      <c r="D384" s="282"/>
      <c r="E384" s="282"/>
      <c r="F384" s="282"/>
      <c r="G384" s="282"/>
      <c r="H384" s="282"/>
      <c r="I384" s="331" t="s">
        <v>222</v>
      </c>
      <c r="J384" s="332"/>
      <c r="K384" s="333">
        <f>IF(ISBLANK(C366),"",SUM(K374:K383))</f>
        <v>19</v>
      </c>
      <c r="L384" s="334">
        <f>IF(ISBLANK(G366),"",SUM(L374:L383))</f>
        <v>14</v>
      </c>
      <c r="M384" s="335">
        <f>IF(ISBLANK(F374),"",SUM(M374:M383))</f>
        <v>5</v>
      </c>
      <c r="N384" s="336">
        <f>IF(ISBLANK(F374),"",SUM(N374:N383))</f>
        <v>4</v>
      </c>
    </row>
    <row r="385" spans="2:14" ht="15">
      <c r="B385" s="337" t="s">
        <v>223</v>
      </c>
      <c r="C385" s="282"/>
      <c r="D385" s="282"/>
      <c r="E385" s="282"/>
      <c r="F385" s="282"/>
      <c r="G385" s="282"/>
      <c r="H385" s="282"/>
      <c r="I385" s="282"/>
      <c r="J385" s="282"/>
      <c r="K385" s="282"/>
      <c r="L385" s="282"/>
      <c r="M385" s="282"/>
      <c r="N385" s="282"/>
    </row>
    <row r="386" spans="2:14" ht="15">
      <c r="B386" s="338" t="s">
        <v>224</v>
      </c>
      <c r="C386" s="338"/>
      <c r="D386" s="338" t="s">
        <v>225</v>
      </c>
      <c r="E386" s="339"/>
      <c r="F386" s="338"/>
      <c r="G386" s="338" t="s">
        <v>226</v>
      </c>
      <c r="H386" s="339"/>
      <c r="I386" s="338"/>
      <c r="J386" s="340" t="s">
        <v>227</v>
      </c>
      <c r="K386" s="280"/>
      <c r="L386" s="282"/>
      <c r="M386" s="282"/>
      <c r="N386" s="282"/>
    </row>
    <row r="387" spans="2:14" ht="18.75" thickBot="1">
      <c r="B387" s="282"/>
      <c r="C387" s="282"/>
      <c r="D387" s="282"/>
      <c r="E387" s="282"/>
      <c r="F387" s="282"/>
      <c r="G387" s="282"/>
      <c r="H387" s="282"/>
      <c r="I387" s="282"/>
      <c r="J387" s="441" t="s">
        <v>39</v>
      </c>
      <c r="K387" s="442"/>
      <c r="L387" s="442"/>
      <c r="M387" s="442"/>
      <c r="N387" s="443"/>
    </row>
    <row r="388" spans="2:14" ht="18">
      <c r="B388" s="342"/>
      <c r="C388" s="342"/>
      <c r="D388" s="342"/>
      <c r="E388" s="342"/>
      <c r="F388" s="342"/>
      <c r="G388" s="342"/>
      <c r="H388" s="342"/>
      <c r="I388" s="342"/>
      <c r="J388" s="343"/>
      <c r="K388" s="343"/>
      <c r="L388" s="343"/>
      <c r="M388" s="343"/>
      <c r="N388" s="343"/>
    </row>
    <row r="389" ht="15">
      <c r="B389" s="345" t="s">
        <v>228</v>
      </c>
    </row>
    <row r="391" spans="2:14" ht="15.75">
      <c r="B391" s="275"/>
      <c r="C391" s="276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</row>
    <row r="392" spans="2:14" ht="15.75">
      <c r="B392" s="280"/>
      <c r="C392" s="281" t="s">
        <v>190</v>
      </c>
      <c r="D392" s="282"/>
      <c r="E392" s="282"/>
      <c r="F392" s="280"/>
      <c r="G392" s="283" t="s">
        <v>191</v>
      </c>
      <c r="H392" s="284"/>
      <c r="I392" s="455"/>
      <c r="J392" s="456"/>
      <c r="K392" s="456"/>
      <c r="L392" s="456"/>
      <c r="M392" s="456"/>
      <c r="N392" s="457"/>
    </row>
    <row r="393" spans="2:14" ht="20.25">
      <c r="B393" s="286"/>
      <c r="C393" s="287" t="s">
        <v>192</v>
      </c>
      <c r="D393" s="282"/>
      <c r="E393" s="282"/>
      <c r="F393" s="280"/>
      <c r="G393" s="283" t="s">
        <v>193</v>
      </c>
      <c r="H393" s="284"/>
      <c r="I393" s="458" t="s">
        <v>250</v>
      </c>
      <c r="J393" s="450"/>
      <c r="K393" s="450"/>
      <c r="L393" s="450"/>
      <c r="M393" s="450"/>
      <c r="N393" s="451"/>
    </row>
    <row r="394" spans="2:14" ht="15">
      <c r="B394" s="280"/>
      <c r="C394" s="288"/>
      <c r="D394" s="282"/>
      <c r="E394" s="282"/>
      <c r="F394" s="282"/>
      <c r="G394" s="288"/>
      <c r="H394" s="282"/>
      <c r="I394" s="282"/>
      <c r="J394" s="282"/>
      <c r="K394" s="282"/>
      <c r="L394" s="282"/>
      <c r="M394" s="282"/>
      <c r="N394" s="282"/>
    </row>
    <row r="395" spans="2:14" ht="15.75">
      <c r="B395" s="290" t="s">
        <v>195</v>
      </c>
      <c r="C395" s="446" t="s">
        <v>132</v>
      </c>
      <c r="D395" s="452"/>
      <c r="E395" s="291"/>
      <c r="F395" s="290"/>
      <c r="G395" s="446" t="s">
        <v>54</v>
      </c>
      <c r="H395" s="447"/>
      <c r="I395" s="447"/>
      <c r="J395" s="447"/>
      <c r="K395" s="447"/>
      <c r="L395" s="447"/>
      <c r="M395" s="447"/>
      <c r="N395" s="448"/>
    </row>
    <row r="396" spans="2:14" ht="15">
      <c r="B396" s="292" t="s">
        <v>40</v>
      </c>
      <c r="C396" s="444" t="s">
        <v>272</v>
      </c>
      <c r="D396" s="445"/>
      <c r="E396" s="293"/>
      <c r="F396" s="294" t="s">
        <v>197</v>
      </c>
      <c r="G396" s="444" t="s">
        <v>247</v>
      </c>
      <c r="H396" s="450"/>
      <c r="I396" s="450"/>
      <c r="J396" s="450"/>
      <c r="K396" s="450"/>
      <c r="L396" s="450"/>
      <c r="M396" s="450"/>
      <c r="N396" s="451"/>
    </row>
    <row r="397" spans="2:14" ht="15">
      <c r="B397" s="295" t="s">
        <v>41</v>
      </c>
      <c r="C397" s="444" t="s">
        <v>273</v>
      </c>
      <c r="D397" s="445"/>
      <c r="E397" s="293"/>
      <c r="F397" s="296" t="s">
        <v>200</v>
      </c>
      <c r="G397" s="449" t="s">
        <v>249</v>
      </c>
      <c r="H397" s="450"/>
      <c r="I397" s="450"/>
      <c r="J397" s="450"/>
      <c r="K397" s="450"/>
      <c r="L397" s="450"/>
      <c r="M397" s="450"/>
      <c r="N397" s="451"/>
    </row>
    <row r="398" spans="2:14" ht="15">
      <c r="B398" s="295" t="s">
        <v>42</v>
      </c>
      <c r="C398" s="444" t="s">
        <v>274</v>
      </c>
      <c r="D398" s="445"/>
      <c r="E398" s="293"/>
      <c r="F398" s="296" t="s">
        <v>203</v>
      </c>
      <c r="G398" s="449" t="s">
        <v>248</v>
      </c>
      <c r="H398" s="450"/>
      <c r="I398" s="450"/>
      <c r="J398" s="450"/>
      <c r="K398" s="450"/>
      <c r="L398" s="450"/>
      <c r="M398" s="450"/>
      <c r="N398" s="451"/>
    </row>
    <row r="399" spans="2:14" ht="15">
      <c r="B399" s="297" t="s">
        <v>205</v>
      </c>
      <c r="C399" s="298"/>
      <c r="D399" s="299"/>
      <c r="E399" s="300"/>
      <c r="F399" s="297" t="s">
        <v>205</v>
      </c>
      <c r="G399" s="298"/>
      <c r="H399" s="301"/>
      <c r="I399" s="301"/>
      <c r="J399" s="301"/>
      <c r="K399" s="301"/>
      <c r="L399" s="301"/>
      <c r="M399" s="301"/>
      <c r="N399" s="301"/>
    </row>
    <row r="400" spans="2:14" ht="15">
      <c r="B400" s="302"/>
      <c r="C400" s="444"/>
      <c r="D400" s="445"/>
      <c r="E400" s="293"/>
      <c r="F400" s="303"/>
      <c r="G400" s="449"/>
      <c r="H400" s="450"/>
      <c r="I400" s="450"/>
      <c r="J400" s="450"/>
      <c r="K400" s="450"/>
      <c r="L400" s="450"/>
      <c r="M400" s="450"/>
      <c r="N400" s="451"/>
    </row>
    <row r="401" spans="2:14" ht="15">
      <c r="B401" s="304"/>
      <c r="C401" s="444"/>
      <c r="D401" s="445"/>
      <c r="E401" s="293"/>
      <c r="F401" s="305"/>
      <c r="G401" s="449"/>
      <c r="H401" s="450"/>
      <c r="I401" s="450"/>
      <c r="J401" s="450"/>
      <c r="K401" s="450"/>
      <c r="L401" s="450"/>
      <c r="M401" s="450"/>
      <c r="N401" s="451"/>
    </row>
    <row r="402" spans="2:14" ht="15.75">
      <c r="B402" s="282"/>
      <c r="C402" s="282"/>
      <c r="D402" s="282"/>
      <c r="E402" s="282"/>
      <c r="F402" s="306" t="s">
        <v>206</v>
      </c>
      <c r="G402" s="288"/>
      <c r="H402" s="288"/>
      <c r="I402" s="288"/>
      <c r="J402" s="282"/>
      <c r="K402" s="282"/>
      <c r="L402" s="282"/>
      <c r="M402" s="307"/>
      <c r="N402" s="280"/>
    </row>
    <row r="403" spans="2:14" ht="15">
      <c r="B403" s="308" t="s">
        <v>23</v>
      </c>
      <c r="C403" s="282"/>
      <c r="D403" s="282"/>
      <c r="E403" s="282"/>
      <c r="F403" s="309" t="s">
        <v>207</v>
      </c>
      <c r="G403" s="309" t="s">
        <v>208</v>
      </c>
      <c r="H403" s="309" t="s">
        <v>209</v>
      </c>
      <c r="I403" s="309" t="s">
        <v>210</v>
      </c>
      <c r="J403" s="309" t="s">
        <v>211</v>
      </c>
      <c r="K403" s="453" t="s">
        <v>29</v>
      </c>
      <c r="L403" s="454"/>
      <c r="M403" s="310" t="s">
        <v>50</v>
      </c>
      <c r="N403" s="311" t="s">
        <v>14</v>
      </c>
    </row>
    <row r="404" spans="2:14" ht="15">
      <c r="B404" s="312" t="s">
        <v>212</v>
      </c>
      <c r="C404" s="313" t="str">
        <f>IF(C396&gt;"",C396,"")</f>
        <v>T Syrjänen</v>
      </c>
      <c r="D404" s="313" t="str">
        <f>IF(G396&gt;"",G396,"")</f>
        <v>M Perkkiö</v>
      </c>
      <c r="E404" s="313">
        <f>IF(E396&gt;"",E396&amp;" - "&amp;I396,"")</f>
      </c>
      <c r="F404" s="314">
        <v>9</v>
      </c>
      <c r="G404" s="314">
        <v>-6</v>
      </c>
      <c r="H404" s="315">
        <v>-6</v>
      </c>
      <c r="I404" s="314">
        <v>9</v>
      </c>
      <c r="J404" s="314">
        <v>-3</v>
      </c>
      <c r="K404" s="316">
        <f>IF(ISBLANK(F404),"",COUNTIF(F404:J404,"&gt;=0"))</f>
        <v>2</v>
      </c>
      <c r="L404" s="317">
        <f>IF(ISBLANK(F404),"",(IF(LEFT(F404,1)="-",1,0)+IF(LEFT(G404,1)="-",1,0)+IF(LEFT(H404,1)="-",1,0)+IF(LEFT(I404,1)="-",1,0)+IF(LEFT(J404,1)="-",1,0)))</f>
        <v>3</v>
      </c>
      <c r="M404" s="318">
        <f>IF(K404=3,1,"")</f>
      </c>
      <c r="N404" s="319">
        <f>IF(L404=3,1,"")</f>
        <v>1</v>
      </c>
    </row>
    <row r="405" spans="2:14" ht="15">
      <c r="B405" s="312" t="s">
        <v>213</v>
      </c>
      <c r="C405" s="313" t="str">
        <f>IF(C397&gt;"",C397,"")</f>
        <v>A Jokinen</v>
      </c>
      <c r="D405" s="313" t="str">
        <f>IF(G397&gt;"",G397,"")</f>
        <v>T Oinas</v>
      </c>
      <c r="E405" s="313">
        <f>IF(E397&gt;"",E397&amp;" - "&amp;I397,"")</f>
      </c>
      <c r="F405" s="320">
        <v>4</v>
      </c>
      <c r="G405" s="314">
        <v>11</v>
      </c>
      <c r="H405" s="314">
        <v>-5</v>
      </c>
      <c r="I405" s="314">
        <v>-6</v>
      </c>
      <c r="J405" s="314">
        <v>5</v>
      </c>
      <c r="K405" s="316">
        <f>IF(ISBLANK(F405),"",COUNTIF(F405:J405,"&gt;=0"))</f>
        <v>3</v>
      </c>
      <c r="L405" s="317">
        <f>IF(ISBLANK(F405),"",(IF(LEFT(F405,1)="-",1,0)+IF(LEFT(G405,1)="-",1,0)+IF(LEFT(H405,1)="-",1,0)+IF(LEFT(I405,1)="-",1,0)+IF(LEFT(J405,1)="-",1,0)))</f>
        <v>2</v>
      </c>
      <c r="M405" s="318">
        <f>IF(K405=3,1,"")</f>
        <v>1</v>
      </c>
      <c r="N405" s="319">
        <f>IF(L405=3,1,"")</f>
      </c>
    </row>
    <row r="406" spans="2:14" ht="15">
      <c r="B406" s="321" t="s">
        <v>214</v>
      </c>
      <c r="C406" s="313" t="str">
        <f>IF(C398&gt;"",C398,"")</f>
        <v>V Purma</v>
      </c>
      <c r="D406" s="313" t="str">
        <f>IF(G398&gt;"",G398,"")</f>
        <v>T Perkkiö</v>
      </c>
      <c r="E406" s="322"/>
      <c r="F406" s="320">
        <v>8</v>
      </c>
      <c r="G406" s="323">
        <v>-8</v>
      </c>
      <c r="H406" s="320">
        <v>-5</v>
      </c>
      <c r="I406" s="320">
        <v>-8</v>
      </c>
      <c r="J406" s="320"/>
      <c r="K406" s="316">
        <f aca="true" t="shared" si="52" ref="K406:K413">IF(ISBLANK(F406),"",COUNTIF(F406:J406,"&gt;=0"))</f>
        <v>1</v>
      </c>
      <c r="L406" s="317">
        <f aca="true" t="shared" si="53" ref="L406:L413">IF(ISBLANK(F406),"",(IF(LEFT(F406,1)="-",1,0)+IF(LEFT(G406,1)="-",1,0)+IF(LEFT(H406,1)="-",1,0)+IF(LEFT(I406,1)="-",1,0)+IF(LEFT(J406,1)="-",1,0)))</f>
        <v>3</v>
      </c>
      <c r="M406" s="318">
        <f aca="true" t="shared" si="54" ref="M406:M413">IF(K406=3,1,"")</f>
      </c>
      <c r="N406" s="319">
        <f aca="true" t="shared" si="55" ref="N406:N413">IF(L406=3,1,"")</f>
        <v>1</v>
      </c>
    </row>
    <row r="407" spans="2:14" ht="15">
      <c r="B407" s="321" t="s">
        <v>215</v>
      </c>
      <c r="C407" s="313" t="str">
        <f>IF(C397&gt;"",C397,"")</f>
        <v>A Jokinen</v>
      </c>
      <c r="D407" s="313" t="str">
        <f>IF(G396&gt;"",G396,"")</f>
        <v>M Perkkiö</v>
      </c>
      <c r="E407" s="322"/>
      <c r="F407" s="320">
        <v>6</v>
      </c>
      <c r="G407" s="323">
        <v>9</v>
      </c>
      <c r="H407" s="320">
        <v>6</v>
      </c>
      <c r="I407" s="320"/>
      <c r="J407" s="320"/>
      <c r="K407" s="316">
        <f t="shared" si="52"/>
        <v>3</v>
      </c>
      <c r="L407" s="317">
        <f t="shared" si="53"/>
        <v>0</v>
      </c>
      <c r="M407" s="318">
        <f t="shared" si="54"/>
        <v>1</v>
      </c>
      <c r="N407" s="319">
        <f t="shared" si="55"/>
      </c>
    </row>
    <row r="408" spans="2:14" ht="15">
      <c r="B408" s="321" t="s">
        <v>216</v>
      </c>
      <c r="C408" s="313" t="str">
        <f>IF(C396&gt;"",C396,"")</f>
        <v>T Syrjänen</v>
      </c>
      <c r="D408" s="313" t="str">
        <f>IF(G398&gt;"",G398,"")</f>
        <v>T Perkkiö</v>
      </c>
      <c r="E408" s="322"/>
      <c r="F408" s="320">
        <v>-7</v>
      </c>
      <c r="G408" s="323">
        <v>-9</v>
      </c>
      <c r="H408" s="320">
        <v>-9</v>
      </c>
      <c r="I408" s="320"/>
      <c r="J408" s="320"/>
      <c r="K408" s="316">
        <f t="shared" si="52"/>
        <v>0</v>
      </c>
      <c r="L408" s="317">
        <f t="shared" si="53"/>
        <v>3</v>
      </c>
      <c r="M408" s="318">
        <f t="shared" si="54"/>
      </c>
      <c r="N408" s="319">
        <f t="shared" si="55"/>
        <v>1</v>
      </c>
    </row>
    <row r="409" spans="2:14" ht="15">
      <c r="B409" s="321" t="s">
        <v>217</v>
      </c>
      <c r="C409" s="313" t="str">
        <f>IF(C398&gt;"",C398,"")</f>
        <v>V Purma</v>
      </c>
      <c r="D409" s="313" t="str">
        <f>IF(G397&gt;"",G397,"")</f>
        <v>T Oinas</v>
      </c>
      <c r="E409" s="322"/>
      <c r="F409" s="320">
        <v>12</v>
      </c>
      <c r="G409" s="323">
        <v>-12</v>
      </c>
      <c r="H409" s="320">
        <v>5</v>
      </c>
      <c r="I409" s="320">
        <v>-8</v>
      </c>
      <c r="J409" s="320">
        <v>-6</v>
      </c>
      <c r="K409" s="316">
        <f t="shared" si="52"/>
        <v>2</v>
      </c>
      <c r="L409" s="317">
        <f t="shared" si="53"/>
        <v>3</v>
      </c>
      <c r="M409" s="318">
        <f t="shared" si="54"/>
      </c>
      <c r="N409" s="319">
        <f t="shared" si="55"/>
        <v>1</v>
      </c>
    </row>
    <row r="410" spans="2:14" ht="15">
      <c r="B410" s="321" t="s">
        <v>218</v>
      </c>
      <c r="C410" s="324">
        <f>IF(C400&gt;"",C400&amp;" / "&amp;C401,"")</f>
      </c>
      <c r="D410" s="324">
        <f>IF(G400&gt;"",G400&amp;" / "&amp;G401,"")</f>
      </c>
      <c r="E410" s="325"/>
      <c r="F410" s="326"/>
      <c r="G410" s="327"/>
      <c r="H410" s="328"/>
      <c r="I410" s="328"/>
      <c r="J410" s="328"/>
      <c r="K410" s="316">
        <f t="shared" si="52"/>
      </c>
      <c r="L410" s="317">
        <f t="shared" si="53"/>
      </c>
      <c r="M410" s="318">
        <f t="shared" si="54"/>
      </c>
      <c r="N410" s="319">
        <f t="shared" si="55"/>
      </c>
    </row>
    <row r="411" spans="2:14" ht="15">
      <c r="B411" s="312" t="s">
        <v>219</v>
      </c>
      <c r="C411" s="313" t="str">
        <f>IF(C397&gt;"",C397,"")</f>
        <v>A Jokinen</v>
      </c>
      <c r="D411" s="313" t="str">
        <f>IF(G398&gt;"",G398,"")</f>
        <v>T Perkkiö</v>
      </c>
      <c r="E411" s="329"/>
      <c r="F411" s="330">
        <v>7</v>
      </c>
      <c r="G411" s="314">
        <v>5</v>
      </c>
      <c r="H411" s="314">
        <v>2</v>
      </c>
      <c r="I411" s="314"/>
      <c r="J411" s="315"/>
      <c r="K411" s="316">
        <f t="shared" si="52"/>
        <v>3</v>
      </c>
      <c r="L411" s="317">
        <f t="shared" si="53"/>
        <v>0</v>
      </c>
      <c r="M411" s="318">
        <f t="shared" si="54"/>
        <v>1</v>
      </c>
      <c r="N411" s="319">
        <f t="shared" si="55"/>
      </c>
    </row>
    <row r="412" spans="2:14" ht="15">
      <c r="B412" s="312" t="s">
        <v>220</v>
      </c>
      <c r="C412" s="313" t="str">
        <f>IF(C398&gt;"",C398,"")</f>
        <v>V Purma</v>
      </c>
      <c r="D412" s="313" t="str">
        <f>IF(G396&gt;"",G396,"")</f>
        <v>M Perkkiö</v>
      </c>
      <c r="E412" s="329"/>
      <c r="F412" s="330">
        <v>5</v>
      </c>
      <c r="G412" s="314">
        <v>10</v>
      </c>
      <c r="H412" s="314">
        <v>6</v>
      </c>
      <c r="I412" s="314"/>
      <c r="J412" s="315"/>
      <c r="K412" s="316">
        <f t="shared" si="52"/>
        <v>3</v>
      </c>
      <c r="L412" s="317">
        <f t="shared" si="53"/>
        <v>0</v>
      </c>
      <c r="M412" s="318">
        <f t="shared" si="54"/>
        <v>1</v>
      </c>
      <c r="N412" s="319">
        <f t="shared" si="55"/>
      </c>
    </row>
    <row r="413" spans="2:14" ht="15.75" thickBot="1">
      <c r="B413" s="312" t="s">
        <v>221</v>
      </c>
      <c r="C413" s="313" t="str">
        <f>IF(C396&gt;"",C396,"")</f>
        <v>T Syrjänen</v>
      </c>
      <c r="D413" s="313" t="str">
        <f>IF(G397&gt;"",G397,"")</f>
        <v>T Oinas</v>
      </c>
      <c r="E413" s="329"/>
      <c r="F413" s="315">
        <v>8</v>
      </c>
      <c r="G413" s="314">
        <v>-10</v>
      </c>
      <c r="H413" s="315">
        <v>-14</v>
      </c>
      <c r="I413" s="314">
        <v>8</v>
      </c>
      <c r="J413" s="314">
        <v>-7</v>
      </c>
      <c r="K413" s="316">
        <f t="shared" si="52"/>
        <v>2</v>
      </c>
      <c r="L413" s="317">
        <f t="shared" si="53"/>
        <v>3</v>
      </c>
      <c r="M413" s="318">
        <f t="shared" si="54"/>
      </c>
      <c r="N413" s="319">
        <f t="shared" si="55"/>
        <v>1</v>
      </c>
    </row>
    <row r="414" spans="2:14" ht="16.5" thickBot="1">
      <c r="B414" s="282"/>
      <c r="C414" s="282"/>
      <c r="D414" s="282"/>
      <c r="E414" s="282"/>
      <c r="F414" s="282"/>
      <c r="G414" s="282"/>
      <c r="H414" s="282"/>
      <c r="I414" s="331" t="s">
        <v>222</v>
      </c>
      <c r="J414" s="332"/>
      <c r="K414" s="333">
        <f>IF(ISBLANK(C396),"",SUM(K404:K413))</f>
        <v>19</v>
      </c>
      <c r="L414" s="334">
        <f>IF(ISBLANK(G396),"",SUM(L404:L413))</f>
        <v>17</v>
      </c>
      <c r="M414" s="335">
        <f>IF(ISBLANK(F404),"",SUM(M404:M413))</f>
        <v>4</v>
      </c>
      <c r="N414" s="336">
        <f>IF(ISBLANK(F404),"",SUM(N404:N413))</f>
        <v>5</v>
      </c>
    </row>
    <row r="415" spans="2:14" ht="15">
      <c r="B415" s="337" t="s">
        <v>223</v>
      </c>
      <c r="C415" s="282"/>
      <c r="D415" s="282"/>
      <c r="E415" s="282"/>
      <c r="F415" s="282"/>
      <c r="G415" s="282"/>
      <c r="H415" s="282"/>
      <c r="I415" s="282"/>
      <c r="J415" s="282"/>
      <c r="K415" s="282"/>
      <c r="L415" s="282"/>
      <c r="M415" s="282"/>
      <c r="N415" s="282"/>
    </row>
    <row r="416" spans="2:14" ht="15">
      <c r="B416" s="338" t="s">
        <v>224</v>
      </c>
      <c r="C416" s="338"/>
      <c r="D416" s="338" t="s">
        <v>225</v>
      </c>
      <c r="E416" s="339"/>
      <c r="F416" s="338"/>
      <c r="G416" s="338" t="s">
        <v>226</v>
      </c>
      <c r="H416" s="339"/>
      <c r="I416" s="338"/>
      <c r="J416" s="340" t="s">
        <v>227</v>
      </c>
      <c r="K416" s="280"/>
      <c r="L416" s="282"/>
      <c r="M416" s="282"/>
      <c r="N416" s="282"/>
    </row>
    <row r="417" spans="2:14" ht="18.75" thickBot="1">
      <c r="B417" s="282"/>
      <c r="C417" s="282"/>
      <c r="D417" s="282"/>
      <c r="E417" s="282"/>
      <c r="F417" s="282"/>
      <c r="G417" s="282"/>
      <c r="H417" s="282"/>
      <c r="I417" s="282"/>
      <c r="J417" s="441" t="s">
        <v>54</v>
      </c>
      <c r="K417" s="442"/>
      <c r="L417" s="442"/>
      <c r="M417" s="442"/>
      <c r="N417" s="443"/>
    </row>
    <row r="418" spans="2:14" ht="18">
      <c r="B418" s="342"/>
      <c r="C418" s="342"/>
      <c r="D418" s="342"/>
      <c r="E418" s="342"/>
      <c r="F418" s="342"/>
      <c r="G418" s="342"/>
      <c r="H418" s="342"/>
      <c r="I418" s="342"/>
      <c r="J418" s="343"/>
      <c r="K418" s="343"/>
      <c r="L418" s="343"/>
      <c r="M418" s="343"/>
      <c r="N418" s="343"/>
    </row>
    <row r="419" ht="15">
      <c r="B419" s="345" t="s">
        <v>228</v>
      </c>
    </row>
    <row r="421" spans="2:14" ht="15.75">
      <c r="B421" s="275"/>
      <c r="C421" s="276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</row>
    <row r="422" spans="2:14" ht="15.75">
      <c r="B422" s="280"/>
      <c r="C422" s="281" t="s">
        <v>190</v>
      </c>
      <c r="D422" s="282"/>
      <c r="E422" s="282"/>
      <c r="F422" s="280"/>
      <c r="G422" s="283" t="s">
        <v>191</v>
      </c>
      <c r="H422" s="284"/>
      <c r="I422" s="455"/>
      <c r="J422" s="456"/>
      <c r="K422" s="456"/>
      <c r="L422" s="456"/>
      <c r="M422" s="456"/>
      <c r="N422" s="457"/>
    </row>
    <row r="423" spans="2:14" ht="20.25">
      <c r="B423" s="286"/>
      <c r="C423" s="287" t="s">
        <v>192</v>
      </c>
      <c r="D423" s="282"/>
      <c r="E423" s="282"/>
      <c r="F423" s="280"/>
      <c r="G423" s="283" t="s">
        <v>193</v>
      </c>
      <c r="H423" s="284"/>
      <c r="I423" s="458" t="s">
        <v>250</v>
      </c>
      <c r="J423" s="450"/>
      <c r="K423" s="450"/>
      <c r="L423" s="450"/>
      <c r="M423" s="450"/>
      <c r="N423" s="451"/>
    </row>
    <row r="424" spans="2:14" ht="15">
      <c r="B424" s="280"/>
      <c r="C424" s="288"/>
      <c r="D424" s="282"/>
      <c r="E424" s="282"/>
      <c r="F424" s="282"/>
      <c r="G424" s="288"/>
      <c r="H424" s="282"/>
      <c r="I424" s="282"/>
      <c r="J424" s="282"/>
      <c r="K424" s="282"/>
      <c r="L424" s="282"/>
      <c r="M424" s="282"/>
      <c r="N424" s="282"/>
    </row>
    <row r="425" spans="2:14" ht="15.75">
      <c r="B425" s="290" t="s">
        <v>195</v>
      </c>
      <c r="C425" s="446" t="s">
        <v>133</v>
      </c>
      <c r="D425" s="452"/>
      <c r="E425" s="291"/>
      <c r="F425" s="290" t="s">
        <v>195</v>
      </c>
      <c r="G425" s="446"/>
      <c r="H425" s="447"/>
      <c r="I425" s="447"/>
      <c r="J425" s="447"/>
      <c r="K425" s="447"/>
      <c r="L425" s="447"/>
      <c r="M425" s="447"/>
      <c r="N425" s="448"/>
    </row>
    <row r="426" spans="2:14" ht="15">
      <c r="B426" s="292" t="s">
        <v>40</v>
      </c>
      <c r="C426" s="444" t="s">
        <v>275</v>
      </c>
      <c r="D426" s="445"/>
      <c r="E426" s="293"/>
      <c r="F426" s="294" t="s">
        <v>197</v>
      </c>
      <c r="G426" s="444" t="s">
        <v>201</v>
      </c>
      <c r="H426" s="450"/>
      <c r="I426" s="450"/>
      <c r="J426" s="450"/>
      <c r="K426" s="450"/>
      <c r="L426" s="450"/>
      <c r="M426" s="450"/>
      <c r="N426" s="451"/>
    </row>
    <row r="427" spans="2:14" ht="15">
      <c r="B427" s="295" t="s">
        <v>41</v>
      </c>
      <c r="C427" s="444" t="s">
        <v>276</v>
      </c>
      <c r="D427" s="445"/>
      <c r="E427" s="293"/>
      <c r="F427" s="296" t="s">
        <v>200</v>
      </c>
      <c r="G427" s="449" t="s">
        <v>277</v>
      </c>
      <c r="H427" s="450"/>
      <c r="I427" s="450"/>
      <c r="J427" s="450"/>
      <c r="K427" s="450"/>
      <c r="L427" s="450"/>
      <c r="M427" s="450"/>
      <c r="N427" s="451"/>
    </row>
    <row r="428" spans="2:14" ht="15">
      <c r="B428" s="295" t="s">
        <v>42</v>
      </c>
      <c r="C428" s="444" t="s">
        <v>278</v>
      </c>
      <c r="D428" s="445"/>
      <c r="E428" s="293"/>
      <c r="F428" s="296" t="s">
        <v>203</v>
      </c>
      <c r="G428" s="449" t="s">
        <v>204</v>
      </c>
      <c r="H428" s="450"/>
      <c r="I428" s="450"/>
      <c r="J428" s="450"/>
      <c r="K428" s="450"/>
      <c r="L428" s="450"/>
      <c r="M428" s="450"/>
      <c r="N428" s="451"/>
    </row>
    <row r="429" spans="2:14" ht="15">
      <c r="B429" s="297" t="s">
        <v>205</v>
      </c>
      <c r="C429" s="298"/>
      <c r="D429" s="299"/>
      <c r="E429" s="300"/>
      <c r="F429" s="297" t="s">
        <v>205</v>
      </c>
      <c r="G429" s="298"/>
      <c r="H429" s="301"/>
      <c r="I429" s="301"/>
      <c r="J429" s="301"/>
      <c r="K429" s="301"/>
      <c r="L429" s="301"/>
      <c r="M429" s="301"/>
      <c r="N429" s="301"/>
    </row>
    <row r="430" spans="2:14" ht="15">
      <c r="B430" s="302"/>
      <c r="C430" s="444"/>
      <c r="D430" s="445"/>
      <c r="E430" s="293"/>
      <c r="F430" s="303"/>
      <c r="G430" s="449"/>
      <c r="H430" s="450"/>
      <c r="I430" s="450"/>
      <c r="J430" s="450"/>
      <c r="K430" s="450"/>
      <c r="L430" s="450"/>
      <c r="M430" s="450"/>
      <c r="N430" s="451"/>
    </row>
    <row r="431" spans="2:14" ht="15">
      <c r="B431" s="304"/>
      <c r="C431" s="444"/>
      <c r="D431" s="445"/>
      <c r="E431" s="293"/>
      <c r="F431" s="305"/>
      <c r="G431" s="449"/>
      <c r="H431" s="450"/>
      <c r="I431" s="450"/>
      <c r="J431" s="450"/>
      <c r="K431" s="450"/>
      <c r="L431" s="450"/>
      <c r="M431" s="450"/>
      <c r="N431" s="451"/>
    </row>
    <row r="432" spans="2:14" ht="15.75">
      <c r="B432" s="282"/>
      <c r="C432" s="282"/>
      <c r="D432" s="282"/>
      <c r="E432" s="282"/>
      <c r="F432" s="306" t="s">
        <v>206</v>
      </c>
      <c r="G432" s="288"/>
      <c r="H432" s="288"/>
      <c r="I432" s="288"/>
      <c r="J432" s="282"/>
      <c r="K432" s="282"/>
      <c r="L432" s="282"/>
      <c r="M432" s="307"/>
      <c r="N432" s="280"/>
    </row>
    <row r="433" spans="2:14" ht="15">
      <c r="B433" s="308" t="s">
        <v>23</v>
      </c>
      <c r="C433" s="282"/>
      <c r="D433" s="282"/>
      <c r="E433" s="282"/>
      <c r="F433" s="309" t="s">
        <v>207</v>
      </c>
      <c r="G433" s="309" t="s">
        <v>208</v>
      </c>
      <c r="H433" s="309" t="s">
        <v>209</v>
      </c>
      <c r="I433" s="309" t="s">
        <v>210</v>
      </c>
      <c r="J433" s="309" t="s">
        <v>211</v>
      </c>
      <c r="K433" s="453" t="s">
        <v>29</v>
      </c>
      <c r="L433" s="454"/>
      <c r="M433" s="310" t="s">
        <v>50</v>
      </c>
      <c r="N433" s="311" t="s">
        <v>14</v>
      </c>
    </row>
    <row r="434" spans="2:14" ht="15">
      <c r="B434" s="312" t="s">
        <v>212</v>
      </c>
      <c r="C434" s="313" t="str">
        <f>IF(C426&gt;"",C426,"")</f>
        <v>K Halavaara</v>
      </c>
      <c r="D434" s="313" t="str">
        <f>IF(G426&gt;"",G426,"")</f>
        <v>S Soine</v>
      </c>
      <c r="E434" s="313">
        <f>IF(E426&gt;"",E426&amp;" - "&amp;I426,"")</f>
      </c>
      <c r="F434" s="314">
        <v>-4</v>
      </c>
      <c r="G434" s="314">
        <v>-5</v>
      </c>
      <c r="H434" s="315">
        <v>-7</v>
      </c>
      <c r="I434" s="314"/>
      <c r="J434" s="314"/>
      <c r="K434" s="316">
        <f>IF(ISBLANK(F434),"",COUNTIF(F434:J434,"&gt;=0"))</f>
        <v>0</v>
      </c>
      <c r="L434" s="317">
        <f>IF(ISBLANK(F434),"",(IF(LEFT(F434,1)="-",1,0)+IF(LEFT(G434,1)="-",1,0)+IF(LEFT(H434,1)="-",1,0)+IF(LEFT(I434,1)="-",1,0)+IF(LEFT(J434,1)="-",1,0)))</f>
        <v>3</v>
      </c>
      <c r="M434" s="318">
        <f>IF(K434=3,1,"")</f>
      </c>
      <c r="N434" s="319">
        <f>IF(L434=3,1,"")</f>
        <v>1</v>
      </c>
    </row>
    <row r="435" spans="2:14" ht="15">
      <c r="B435" s="312" t="s">
        <v>213</v>
      </c>
      <c r="C435" s="313" t="str">
        <f>IF(C427&gt;"",C427,"")</f>
        <v>J Jokinen</v>
      </c>
      <c r="D435" s="313" t="str">
        <f>IF(G427&gt;"",G427,"")</f>
        <v>A Pelli</v>
      </c>
      <c r="E435" s="313">
        <f>IF(E427&gt;"",E427&amp;" - "&amp;I427,"")</f>
      </c>
      <c r="F435" s="320">
        <v>6</v>
      </c>
      <c r="G435" s="314">
        <v>5</v>
      </c>
      <c r="H435" s="314">
        <v>-4</v>
      </c>
      <c r="I435" s="314">
        <v>-12</v>
      </c>
      <c r="J435" s="314">
        <v>-5</v>
      </c>
      <c r="K435" s="316">
        <f>IF(ISBLANK(F435),"",COUNTIF(F435:J435,"&gt;=0"))</f>
        <v>2</v>
      </c>
      <c r="L435" s="317">
        <f>IF(ISBLANK(F435),"",(IF(LEFT(F435,1)="-",1,0)+IF(LEFT(G435,1)="-",1,0)+IF(LEFT(H435,1)="-",1,0)+IF(LEFT(I435,1)="-",1,0)+IF(LEFT(J435,1)="-",1,0)))</f>
        <v>3</v>
      </c>
      <c r="M435" s="318">
        <f>IF(K435=3,1,"")</f>
      </c>
      <c r="N435" s="319">
        <f>IF(L435=3,1,"")</f>
        <v>1</v>
      </c>
    </row>
    <row r="436" spans="2:14" ht="15">
      <c r="B436" s="321" t="s">
        <v>214</v>
      </c>
      <c r="C436" s="313" t="str">
        <f>IF(C428&gt;"",C428,"")</f>
        <v>P Keivaara</v>
      </c>
      <c r="D436" s="313" t="str">
        <f>IF(G428&gt;"",G428,"")</f>
        <v>T Soine</v>
      </c>
      <c r="E436" s="322"/>
      <c r="F436" s="320">
        <v>-5</v>
      </c>
      <c r="G436" s="323">
        <v>-8</v>
      </c>
      <c r="H436" s="320">
        <v>-5</v>
      </c>
      <c r="I436" s="320"/>
      <c r="J436" s="320"/>
      <c r="K436" s="316">
        <f aca="true" t="shared" si="56" ref="K436:K443">IF(ISBLANK(F436),"",COUNTIF(F436:J436,"&gt;=0"))</f>
        <v>0</v>
      </c>
      <c r="L436" s="317">
        <f aca="true" t="shared" si="57" ref="L436:L443">IF(ISBLANK(F436),"",(IF(LEFT(F436,1)="-",1,0)+IF(LEFT(G436,1)="-",1,0)+IF(LEFT(H436,1)="-",1,0)+IF(LEFT(I436,1)="-",1,0)+IF(LEFT(J436,1)="-",1,0)))</f>
        <v>3</v>
      </c>
      <c r="M436" s="318">
        <f aca="true" t="shared" si="58" ref="M436:M443">IF(K436=3,1,"")</f>
      </c>
      <c r="N436" s="319">
        <f aca="true" t="shared" si="59" ref="N436:N443">IF(L436=3,1,"")</f>
        <v>1</v>
      </c>
    </row>
    <row r="437" spans="2:14" ht="15">
      <c r="B437" s="321" t="s">
        <v>215</v>
      </c>
      <c r="C437" s="313" t="str">
        <f>IF(C427&gt;"",C427,"")</f>
        <v>J Jokinen</v>
      </c>
      <c r="D437" s="313" t="str">
        <f>IF(G426&gt;"",G426,"")</f>
        <v>S Soine</v>
      </c>
      <c r="E437" s="322"/>
      <c r="F437" s="320">
        <v>-8</v>
      </c>
      <c r="G437" s="323">
        <v>-6</v>
      </c>
      <c r="H437" s="320">
        <v>-8</v>
      </c>
      <c r="I437" s="320"/>
      <c r="J437" s="320"/>
      <c r="K437" s="316">
        <f t="shared" si="56"/>
        <v>0</v>
      </c>
      <c r="L437" s="317">
        <f t="shared" si="57"/>
        <v>3</v>
      </c>
      <c r="M437" s="318">
        <f t="shared" si="58"/>
      </c>
      <c r="N437" s="319">
        <f t="shared" si="59"/>
        <v>1</v>
      </c>
    </row>
    <row r="438" spans="2:14" ht="15">
      <c r="B438" s="321" t="s">
        <v>216</v>
      </c>
      <c r="C438" s="313" t="str">
        <f>IF(C426&gt;"",C426,"")</f>
        <v>K Halavaara</v>
      </c>
      <c r="D438" s="313" t="str">
        <f>IF(G428&gt;"",G428,"")</f>
        <v>T Soine</v>
      </c>
      <c r="E438" s="322"/>
      <c r="F438" s="320">
        <v>-1</v>
      </c>
      <c r="G438" s="323">
        <v>-6</v>
      </c>
      <c r="H438" s="320" t="s">
        <v>279</v>
      </c>
      <c r="I438" s="320"/>
      <c r="J438" s="320"/>
      <c r="K438" s="316">
        <f t="shared" si="56"/>
        <v>0</v>
      </c>
      <c r="L438" s="317">
        <v>3</v>
      </c>
      <c r="M438" s="318">
        <f t="shared" si="58"/>
      </c>
      <c r="N438" s="319">
        <f t="shared" si="59"/>
        <v>1</v>
      </c>
    </row>
    <row r="439" spans="2:14" ht="15">
      <c r="B439" s="321" t="s">
        <v>217</v>
      </c>
      <c r="C439" s="313" t="str">
        <f>IF(C428&gt;"",C428,"")</f>
        <v>P Keivaara</v>
      </c>
      <c r="D439" s="313" t="str">
        <f>IF(G427&gt;"",G427,"")</f>
        <v>A Pelli</v>
      </c>
      <c r="E439" s="322"/>
      <c r="F439" s="320"/>
      <c r="G439" s="323"/>
      <c r="H439" s="320"/>
      <c r="I439" s="320"/>
      <c r="J439" s="320"/>
      <c r="K439" s="316">
        <f t="shared" si="56"/>
      </c>
      <c r="L439" s="317">
        <f t="shared" si="57"/>
      </c>
      <c r="M439" s="318">
        <f t="shared" si="58"/>
      </c>
      <c r="N439" s="319">
        <f t="shared" si="59"/>
      </c>
    </row>
    <row r="440" spans="2:14" ht="15">
      <c r="B440" s="321" t="s">
        <v>218</v>
      </c>
      <c r="C440" s="324">
        <f>IF(C430&gt;"",C430&amp;" / "&amp;C431,"")</f>
      </c>
      <c r="D440" s="324">
        <f>IF(G430&gt;"",G430&amp;" / "&amp;G431,"")</f>
      </c>
      <c r="E440" s="325"/>
      <c r="F440" s="326"/>
      <c r="G440" s="327"/>
      <c r="H440" s="328"/>
      <c r="I440" s="328"/>
      <c r="J440" s="328"/>
      <c r="K440" s="316">
        <f t="shared" si="56"/>
      </c>
      <c r="L440" s="317">
        <f t="shared" si="57"/>
      </c>
      <c r="M440" s="318">
        <f t="shared" si="58"/>
      </c>
      <c r="N440" s="319">
        <f t="shared" si="59"/>
      </c>
    </row>
    <row r="441" spans="2:14" ht="15">
      <c r="B441" s="312" t="s">
        <v>219</v>
      </c>
      <c r="C441" s="313" t="str">
        <f>IF(C427&gt;"",C427,"")</f>
        <v>J Jokinen</v>
      </c>
      <c r="D441" s="313" t="str">
        <f>IF(G428&gt;"",G428,"")</f>
        <v>T Soine</v>
      </c>
      <c r="E441" s="329"/>
      <c r="F441" s="330"/>
      <c r="G441" s="314"/>
      <c r="H441" s="314"/>
      <c r="I441" s="314"/>
      <c r="J441" s="315"/>
      <c r="K441" s="316">
        <f t="shared" si="56"/>
      </c>
      <c r="L441" s="317">
        <f t="shared" si="57"/>
      </c>
      <c r="M441" s="318">
        <f t="shared" si="58"/>
      </c>
      <c r="N441" s="319">
        <f t="shared" si="59"/>
      </c>
    </row>
    <row r="442" spans="2:14" ht="15">
      <c r="B442" s="312" t="s">
        <v>220</v>
      </c>
      <c r="C442" s="313" t="str">
        <f>IF(C428&gt;"",C428,"")</f>
        <v>P Keivaara</v>
      </c>
      <c r="D442" s="313" t="str">
        <f>IF(G426&gt;"",G426,"")</f>
        <v>S Soine</v>
      </c>
      <c r="E442" s="329"/>
      <c r="F442" s="330"/>
      <c r="G442" s="314"/>
      <c r="H442" s="314"/>
      <c r="I442" s="314"/>
      <c r="J442" s="315"/>
      <c r="K442" s="316">
        <f t="shared" si="56"/>
      </c>
      <c r="L442" s="317">
        <f t="shared" si="57"/>
      </c>
      <c r="M442" s="318">
        <f t="shared" si="58"/>
      </c>
      <c r="N442" s="319">
        <f t="shared" si="59"/>
      </c>
    </row>
    <row r="443" spans="2:14" ht="15.75" thickBot="1">
      <c r="B443" s="312" t="s">
        <v>221</v>
      </c>
      <c r="C443" s="313" t="str">
        <f>IF(C426&gt;"",C426,"")</f>
        <v>K Halavaara</v>
      </c>
      <c r="D443" s="313" t="str">
        <f>IF(G427&gt;"",G427,"")</f>
        <v>A Pelli</v>
      </c>
      <c r="E443" s="329"/>
      <c r="F443" s="315"/>
      <c r="G443" s="314"/>
      <c r="H443" s="315"/>
      <c r="I443" s="314"/>
      <c r="J443" s="314"/>
      <c r="K443" s="316">
        <f t="shared" si="56"/>
      </c>
      <c r="L443" s="317">
        <f t="shared" si="57"/>
      </c>
      <c r="M443" s="318">
        <f t="shared" si="58"/>
      </c>
      <c r="N443" s="319">
        <f t="shared" si="59"/>
      </c>
    </row>
    <row r="444" spans="2:14" ht="16.5" thickBot="1">
      <c r="B444" s="282"/>
      <c r="C444" s="282"/>
      <c r="D444" s="282"/>
      <c r="E444" s="282"/>
      <c r="F444" s="282"/>
      <c r="G444" s="282"/>
      <c r="H444" s="282"/>
      <c r="I444" s="331" t="s">
        <v>222</v>
      </c>
      <c r="J444" s="332"/>
      <c r="K444" s="333">
        <f>IF(ISBLANK(C426),"",SUM(K434:K443))</f>
        <v>2</v>
      </c>
      <c r="L444" s="334">
        <f>IF(ISBLANK(G426),"",SUM(L434:L443))</f>
        <v>15</v>
      </c>
      <c r="M444" s="335">
        <f>IF(ISBLANK(F434),"",SUM(M434:M443))</f>
        <v>0</v>
      </c>
      <c r="N444" s="336">
        <f>IF(ISBLANK(F434),"",SUM(N434:N443))</f>
        <v>5</v>
      </c>
    </row>
    <row r="445" spans="2:14" ht="15">
      <c r="B445" s="337" t="s">
        <v>223</v>
      </c>
      <c r="C445" s="282"/>
      <c r="D445" s="282"/>
      <c r="E445" s="282"/>
      <c r="F445" s="282"/>
      <c r="G445" s="282"/>
      <c r="H445" s="282"/>
      <c r="I445" s="282"/>
      <c r="J445" s="282"/>
      <c r="K445" s="282"/>
      <c r="L445" s="282"/>
      <c r="M445" s="282"/>
      <c r="N445" s="282"/>
    </row>
    <row r="446" spans="2:14" ht="15">
      <c r="B446" s="338" t="s">
        <v>224</v>
      </c>
      <c r="C446" s="338"/>
      <c r="D446" s="338" t="s">
        <v>225</v>
      </c>
      <c r="E446" s="339"/>
      <c r="F446" s="338"/>
      <c r="G446" s="338" t="s">
        <v>226</v>
      </c>
      <c r="H446" s="339"/>
      <c r="I446" s="338"/>
      <c r="J446" s="340" t="s">
        <v>227</v>
      </c>
      <c r="K446" s="280"/>
      <c r="L446" s="282"/>
      <c r="M446" s="282"/>
      <c r="N446" s="282"/>
    </row>
    <row r="447" spans="2:14" ht="18.75" thickBot="1">
      <c r="B447" s="282"/>
      <c r="C447" s="282"/>
      <c r="D447" s="282"/>
      <c r="E447" s="282"/>
      <c r="F447" s="282"/>
      <c r="G447" s="282"/>
      <c r="H447" s="282"/>
      <c r="I447" s="282"/>
      <c r="J447" s="441" t="s">
        <v>1</v>
      </c>
      <c r="K447" s="442"/>
      <c r="L447" s="442"/>
      <c r="M447" s="442"/>
      <c r="N447" s="443"/>
    </row>
    <row r="448" spans="2:14" ht="18">
      <c r="B448" s="342"/>
      <c r="C448" s="342"/>
      <c r="D448" s="342"/>
      <c r="E448" s="342"/>
      <c r="F448" s="342"/>
      <c r="G448" s="342"/>
      <c r="H448" s="342"/>
      <c r="I448" s="342"/>
      <c r="J448" s="343"/>
      <c r="K448" s="343"/>
      <c r="L448" s="343"/>
      <c r="M448" s="343"/>
      <c r="N448" s="343"/>
    </row>
    <row r="449" ht="15">
      <c r="B449" s="345" t="s">
        <v>228</v>
      </c>
    </row>
    <row r="451" spans="2:14" ht="15.75">
      <c r="B451" s="275"/>
      <c r="C451" s="276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</row>
    <row r="452" spans="2:14" ht="15.75">
      <c r="B452" s="280"/>
      <c r="C452" s="281" t="s">
        <v>190</v>
      </c>
      <c r="D452" s="282"/>
      <c r="E452" s="282"/>
      <c r="F452" s="280"/>
      <c r="G452" s="283" t="s">
        <v>191</v>
      </c>
      <c r="H452" s="284"/>
      <c r="I452" s="455"/>
      <c r="J452" s="456"/>
      <c r="K452" s="456"/>
      <c r="L452" s="456"/>
      <c r="M452" s="456"/>
      <c r="N452" s="457"/>
    </row>
    <row r="453" spans="2:14" ht="20.25">
      <c r="B453" s="286"/>
      <c r="C453" s="287" t="s">
        <v>192</v>
      </c>
      <c r="D453" s="282"/>
      <c r="E453" s="282"/>
      <c r="F453" s="280"/>
      <c r="G453" s="283" t="s">
        <v>193</v>
      </c>
      <c r="H453" s="284"/>
      <c r="I453" s="458" t="s">
        <v>280</v>
      </c>
      <c r="J453" s="450"/>
      <c r="K453" s="450"/>
      <c r="L453" s="450"/>
      <c r="M453" s="450"/>
      <c r="N453" s="451"/>
    </row>
    <row r="454" spans="2:14" ht="15">
      <c r="B454" s="280"/>
      <c r="C454" s="288"/>
      <c r="D454" s="282"/>
      <c r="E454" s="282"/>
      <c r="F454" s="282"/>
      <c r="G454" s="288"/>
      <c r="H454" s="282"/>
      <c r="I454" s="282"/>
      <c r="J454" s="282"/>
      <c r="K454" s="282"/>
      <c r="L454" s="282"/>
      <c r="M454" s="282"/>
      <c r="N454" s="282"/>
    </row>
    <row r="455" spans="2:14" ht="15.75">
      <c r="B455" s="290" t="s">
        <v>195</v>
      </c>
      <c r="C455" s="446" t="s">
        <v>20</v>
      </c>
      <c r="D455" s="452"/>
      <c r="E455" s="291"/>
      <c r="F455" s="290" t="s">
        <v>195</v>
      </c>
      <c r="G455" s="446" t="s">
        <v>281</v>
      </c>
      <c r="H455" s="447"/>
      <c r="I455" s="447"/>
      <c r="J455" s="447"/>
      <c r="K455" s="447"/>
      <c r="L455" s="447"/>
      <c r="M455" s="447"/>
      <c r="N455" s="448"/>
    </row>
    <row r="456" spans="2:14" ht="15">
      <c r="B456" s="292" t="s">
        <v>40</v>
      </c>
      <c r="C456" s="444" t="s">
        <v>270</v>
      </c>
      <c r="D456" s="445"/>
      <c r="E456" s="293"/>
      <c r="F456" s="294" t="s">
        <v>197</v>
      </c>
      <c r="G456" s="444" t="s">
        <v>282</v>
      </c>
      <c r="H456" s="450"/>
      <c r="I456" s="450"/>
      <c r="J456" s="450"/>
      <c r="K456" s="450"/>
      <c r="L456" s="450"/>
      <c r="M456" s="450"/>
      <c r="N456" s="451"/>
    </row>
    <row r="457" spans="2:14" ht="15">
      <c r="B457" s="295" t="s">
        <v>41</v>
      </c>
      <c r="C457" s="444" t="s">
        <v>269</v>
      </c>
      <c r="D457" s="445"/>
      <c r="E457" s="293"/>
      <c r="F457" s="296" t="s">
        <v>200</v>
      </c>
      <c r="G457" s="449" t="s">
        <v>283</v>
      </c>
      <c r="H457" s="450"/>
      <c r="I457" s="450"/>
      <c r="J457" s="450"/>
      <c r="K457" s="450"/>
      <c r="L457" s="450"/>
      <c r="M457" s="450"/>
      <c r="N457" s="451"/>
    </row>
    <row r="458" spans="2:14" ht="15">
      <c r="B458" s="295" t="s">
        <v>42</v>
      </c>
      <c r="C458" s="444" t="s">
        <v>271</v>
      </c>
      <c r="D458" s="445"/>
      <c r="E458" s="293"/>
      <c r="F458" s="296" t="s">
        <v>203</v>
      </c>
      <c r="G458" s="449" t="s">
        <v>284</v>
      </c>
      <c r="H458" s="450"/>
      <c r="I458" s="450"/>
      <c r="J458" s="450"/>
      <c r="K458" s="450"/>
      <c r="L458" s="450"/>
      <c r="M458" s="450"/>
      <c r="N458" s="451"/>
    </row>
    <row r="459" spans="2:14" ht="15">
      <c r="B459" s="297" t="s">
        <v>205</v>
      </c>
      <c r="C459" s="298"/>
      <c r="D459" s="299"/>
      <c r="E459" s="300"/>
      <c r="F459" s="297" t="s">
        <v>205</v>
      </c>
      <c r="G459" s="298"/>
      <c r="H459" s="301"/>
      <c r="I459" s="301"/>
      <c r="J459" s="301"/>
      <c r="K459" s="301"/>
      <c r="L459" s="301"/>
      <c r="M459" s="301"/>
      <c r="N459" s="301"/>
    </row>
    <row r="460" spans="2:14" ht="15">
      <c r="B460" s="302"/>
      <c r="C460" s="444"/>
      <c r="D460" s="445"/>
      <c r="E460" s="293"/>
      <c r="F460" s="303"/>
      <c r="G460" s="449"/>
      <c r="H460" s="450"/>
      <c r="I460" s="450"/>
      <c r="J460" s="450"/>
      <c r="K460" s="450"/>
      <c r="L460" s="450"/>
      <c r="M460" s="450"/>
      <c r="N460" s="451"/>
    </row>
    <row r="461" spans="2:14" ht="15">
      <c r="B461" s="304"/>
      <c r="C461" s="444"/>
      <c r="D461" s="445"/>
      <c r="E461" s="293"/>
      <c r="F461" s="305"/>
      <c r="G461" s="449"/>
      <c r="H461" s="450"/>
      <c r="I461" s="450"/>
      <c r="J461" s="450"/>
      <c r="K461" s="450"/>
      <c r="L461" s="450"/>
      <c r="M461" s="450"/>
      <c r="N461" s="451"/>
    </row>
    <row r="462" spans="2:14" ht="15.75">
      <c r="B462" s="282"/>
      <c r="C462" s="282"/>
      <c r="D462" s="282"/>
      <c r="E462" s="282"/>
      <c r="F462" s="306" t="s">
        <v>206</v>
      </c>
      <c r="G462" s="288"/>
      <c r="H462" s="288"/>
      <c r="I462" s="288"/>
      <c r="J462" s="282"/>
      <c r="K462" s="282"/>
      <c r="L462" s="282"/>
      <c r="M462" s="307"/>
      <c r="N462" s="280"/>
    </row>
    <row r="463" spans="2:14" ht="15">
      <c r="B463" s="308" t="s">
        <v>23</v>
      </c>
      <c r="C463" s="282"/>
      <c r="D463" s="282"/>
      <c r="E463" s="282"/>
      <c r="F463" s="309" t="s">
        <v>207</v>
      </c>
      <c r="G463" s="309" t="s">
        <v>208</v>
      </c>
      <c r="H463" s="309" t="s">
        <v>209</v>
      </c>
      <c r="I463" s="309" t="s">
        <v>210</v>
      </c>
      <c r="J463" s="309" t="s">
        <v>211</v>
      </c>
      <c r="K463" s="453" t="s">
        <v>29</v>
      </c>
      <c r="L463" s="454"/>
      <c r="M463" s="310" t="s">
        <v>50</v>
      </c>
      <c r="N463" s="311" t="s">
        <v>14</v>
      </c>
    </row>
    <row r="464" spans="2:14" ht="15">
      <c r="B464" s="312" t="s">
        <v>212</v>
      </c>
      <c r="C464" s="313" t="str">
        <f>IF(C456&gt;"",C456,"")</f>
        <v>M Hämäläinen</v>
      </c>
      <c r="D464" s="313" t="str">
        <f>IF(G456&gt;"",G456,"")</f>
        <v>K Kurunmäki</v>
      </c>
      <c r="E464" s="313">
        <f>IF(E456&gt;"",E456&amp;" - "&amp;I456,"")</f>
      </c>
      <c r="F464" s="314">
        <v>11</v>
      </c>
      <c r="G464" s="314">
        <v>-9</v>
      </c>
      <c r="H464" s="315">
        <v>8</v>
      </c>
      <c r="I464" s="314">
        <v>-5</v>
      </c>
      <c r="J464" s="314">
        <v>-9</v>
      </c>
      <c r="K464" s="316">
        <f>IF(ISBLANK(F464),"",COUNTIF(F464:J464,"&gt;=0"))</f>
        <v>2</v>
      </c>
      <c r="L464" s="317">
        <f>IF(ISBLANK(F464),"",(IF(LEFT(F464,1)="-",1,0)+IF(LEFT(G464,1)="-",1,0)+IF(LEFT(H464,1)="-",1,0)+IF(LEFT(I464,1)="-",1,0)+IF(LEFT(J464,1)="-",1,0)))</f>
        <v>3</v>
      </c>
      <c r="M464" s="318">
        <f>IF(K464=3,1,"")</f>
      </c>
      <c r="N464" s="319">
        <f>IF(L464=3,1,"")</f>
        <v>1</v>
      </c>
    </row>
    <row r="465" spans="2:14" ht="15">
      <c r="B465" s="312" t="s">
        <v>213</v>
      </c>
      <c r="C465" s="313" t="str">
        <f>IF(C457&gt;"",C457,"")</f>
        <v>H Arjamaa</v>
      </c>
      <c r="D465" s="313" t="str">
        <f>IF(G457&gt;"",G457,"")</f>
        <v>K Merimaa</v>
      </c>
      <c r="E465" s="313">
        <f>IF(E457&gt;"",E457&amp;" - "&amp;I457,"")</f>
      </c>
      <c r="F465" s="320">
        <v>7</v>
      </c>
      <c r="G465" s="314">
        <v>9</v>
      </c>
      <c r="H465" s="314">
        <v>7</v>
      </c>
      <c r="I465" s="314"/>
      <c r="J465" s="314"/>
      <c r="K465" s="316">
        <f>IF(ISBLANK(F465),"",COUNTIF(F465:J465,"&gt;=0"))</f>
        <v>3</v>
      </c>
      <c r="L465" s="317">
        <f>IF(ISBLANK(F465),"",(IF(LEFT(F465,1)="-",1,0)+IF(LEFT(G465,1)="-",1,0)+IF(LEFT(H465,1)="-",1,0)+IF(LEFT(I465,1)="-",1,0)+IF(LEFT(J465,1)="-",1,0)))</f>
        <v>0</v>
      </c>
      <c r="M465" s="318">
        <f>IF(K465=3,1,"")</f>
        <v>1</v>
      </c>
      <c r="N465" s="319">
        <f>IF(L465=3,1,"")</f>
      </c>
    </row>
    <row r="466" spans="2:14" ht="15">
      <c r="B466" s="321" t="s">
        <v>214</v>
      </c>
      <c r="C466" s="313" t="str">
        <f>IF(C458&gt;"",C458,"")</f>
        <v>T Terho</v>
      </c>
      <c r="D466" s="313" t="str">
        <f>IF(G458&gt;"",G458,"")</f>
        <v>H Nyberg</v>
      </c>
      <c r="E466" s="322"/>
      <c r="F466" s="320">
        <v>-6</v>
      </c>
      <c r="G466" s="323">
        <v>-6</v>
      </c>
      <c r="H466" s="320">
        <v>-6</v>
      </c>
      <c r="I466" s="320"/>
      <c r="J466" s="320"/>
      <c r="K466" s="316">
        <f aca="true" t="shared" si="60" ref="K466:K473">IF(ISBLANK(F466),"",COUNTIF(F466:J466,"&gt;=0"))</f>
        <v>0</v>
      </c>
      <c r="L466" s="317">
        <f aca="true" t="shared" si="61" ref="L466:L473">IF(ISBLANK(F466),"",(IF(LEFT(F466,1)="-",1,0)+IF(LEFT(G466,1)="-",1,0)+IF(LEFT(H466,1)="-",1,0)+IF(LEFT(I466,1)="-",1,0)+IF(LEFT(J466,1)="-",1,0)))</f>
        <v>3</v>
      </c>
      <c r="M466" s="318">
        <f aca="true" t="shared" si="62" ref="M466:M473">IF(K466=3,1,"")</f>
      </c>
      <c r="N466" s="319">
        <f aca="true" t="shared" si="63" ref="N466:N473">IF(L466=3,1,"")</f>
        <v>1</v>
      </c>
    </row>
    <row r="467" spans="2:14" ht="15">
      <c r="B467" s="321" t="s">
        <v>215</v>
      </c>
      <c r="C467" s="313" t="str">
        <f>IF(C457&gt;"",C457,"")</f>
        <v>H Arjamaa</v>
      </c>
      <c r="D467" s="313" t="str">
        <f>IF(G456&gt;"",G456,"")</f>
        <v>K Kurunmäki</v>
      </c>
      <c r="E467" s="322"/>
      <c r="F467" s="320">
        <v>6</v>
      </c>
      <c r="G467" s="323">
        <v>11</v>
      </c>
      <c r="H467" s="320">
        <v>7</v>
      </c>
      <c r="I467" s="320"/>
      <c r="J467" s="320"/>
      <c r="K467" s="316">
        <f t="shared" si="60"/>
        <v>3</v>
      </c>
      <c r="L467" s="317">
        <f t="shared" si="61"/>
        <v>0</v>
      </c>
      <c r="M467" s="318">
        <f t="shared" si="62"/>
        <v>1</v>
      </c>
      <c r="N467" s="319">
        <f t="shared" si="63"/>
      </c>
    </row>
    <row r="468" spans="2:14" ht="15">
      <c r="B468" s="321" t="s">
        <v>216</v>
      </c>
      <c r="C468" s="313" t="str">
        <f>IF(C456&gt;"",C456,"")</f>
        <v>M Hämäläinen</v>
      </c>
      <c r="D468" s="313" t="str">
        <f>IF(G458&gt;"",G458,"")</f>
        <v>H Nyberg</v>
      </c>
      <c r="E468" s="322"/>
      <c r="F468" s="320">
        <v>-3</v>
      </c>
      <c r="G468" s="323">
        <v>12</v>
      </c>
      <c r="H468" s="320">
        <v>8</v>
      </c>
      <c r="I468" s="320">
        <v>-10</v>
      </c>
      <c r="J468" s="320">
        <v>-7</v>
      </c>
      <c r="K468" s="316">
        <f t="shared" si="60"/>
        <v>2</v>
      </c>
      <c r="L468" s="317">
        <f t="shared" si="61"/>
        <v>3</v>
      </c>
      <c r="M468" s="318">
        <f t="shared" si="62"/>
      </c>
      <c r="N468" s="319">
        <f t="shared" si="63"/>
        <v>1</v>
      </c>
    </row>
    <row r="469" spans="2:14" ht="15">
      <c r="B469" s="321" t="s">
        <v>217</v>
      </c>
      <c r="C469" s="313" t="str">
        <f>IF(C458&gt;"",C458,"")</f>
        <v>T Terho</v>
      </c>
      <c r="D469" s="313" t="str">
        <f>IF(G457&gt;"",G457,"")</f>
        <v>K Merimaa</v>
      </c>
      <c r="E469" s="322"/>
      <c r="F469" s="320">
        <v>5</v>
      </c>
      <c r="G469" s="323">
        <v>8</v>
      </c>
      <c r="H469" s="320">
        <v>1</v>
      </c>
      <c r="I469" s="320"/>
      <c r="J469" s="320"/>
      <c r="K469" s="316">
        <f t="shared" si="60"/>
        <v>3</v>
      </c>
      <c r="L469" s="317">
        <f t="shared" si="61"/>
        <v>0</v>
      </c>
      <c r="M469" s="318">
        <f t="shared" si="62"/>
        <v>1</v>
      </c>
      <c r="N469" s="319">
        <f t="shared" si="63"/>
      </c>
    </row>
    <row r="470" spans="2:14" ht="15">
      <c r="B470" s="321" t="s">
        <v>218</v>
      </c>
      <c r="C470" s="324">
        <f>IF(C460&gt;"",C460&amp;" / "&amp;C461,"")</f>
      </c>
      <c r="D470" s="324">
        <f>IF(G460&gt;"",G460&amp;" / "&amp;G461,"")</f>
      </c>
      <c r="E470" s="325"/>
      <c r="F470" s="326"/>
      <c r="G470" s="327"/>
      <c r="H470" s="328"/>
      <c r="I470" s="328"/>
      <c r="J470" s="328"/>
      <c r="K470" s="316">
        <f t="shared" si="60"/>
      </c>
      <c r="L470" s="317">
        <f t="shared" si="61"/>
      </c>
      <c r="M470" s="318">
        <f t="shared" si="62"/>
      </c>
      <c r="N470" s="319">
        <f t="shared" si="63"/>
      </c>
    </row>
    <row r="471" spans="2:14" ht="15">
      <c r="B471" s="312" t="s">
        <v>219</v>
      </c>
      <c r="C471" s="313" t="str">
        <f>IF(C457&gt;"",C457,"")</f>
        <v>H Arjamaa</v>
      </c>
      <c r="D471" s="313" t="str">
        <f>IF(G458&gt;"",G458,"")</f>
        <v>H Nyberg</v>
      </c>
      <c r="E471" s="329"/>
      <c r="F471" s="330">
        <v>7</v>
      </c>
      <c r="G471" s="314">
        <v>-9</v>
      </c>
      <c r="H471" s="314">
        <v>-11</v>
      </c>
      <c r="I471" s="314">
        <v>8</v>
      </c>
      <c r="J471" s="315">
        <v>12</v>
      </c>
      <c r="K471" s="316">
        <f t="shared" si="60"/>
        <v>3</v>
      </c>
      <c r="L471" s="317">
        <f t="shared" si="61"/>
        <v>2</v>
      </c>
      <c r="M471" s="318">
        <f t="shared" si="62"/>
        <v>1</v>
      </c>
      <c r="N471" s="319">
        <f t="shared" si="63"/>
      </c>
    </row>
    <row r="472" spans="2:14" ht="15">
      <c r="B472" s="312" t="s">
        <v>220</v>
      </c>
      <c r="C472" s="313" t="str">
        <f>IF(C458&gt;"",C458,"")</f>
        <v>T Terho</v>
      </c>
      <c r="D472" s="313" t="str">
        <f>IF(G456&gt;"",G456,"")</f>
        <v>K Kurunmäki</v>
      </c>
      <c r="E472" s="329"/>
      <c r="F472" s="330">
        <v>12</v>
      </c>
      <c r="G472" s="314">
        <v>2</v>
      </c>
      <c r="H472" s="314">
        <v>7</v>
      </c>
      <c r="I472" s="314"/>
      <c r="J472" s="315"/>
      <c r="K472" s="316">
        <f t="shared" si="60"/>
        <v>3</v>
      </c>
      <c r="L472" s="317">
        <f t="shared" si="61"/>
        <v>0</v>
      </c>
      <c r="M472" s="318">
        <f t="shared" si="62"/>
        <v>1</v>
      </c>
      <c r="N472" s="319">
        <f t="shared" si="63"/>
      </c>
    </row>
    <row r="473" spans="2:14" ht="15.75" thickBot="1">
      <c r="B473" s="312" t="s">
        <v>221</v>
      </c>
      <c r="C473" s="313" t="str">
        <f>IF(C456&gt;"",C456,"")</f>
        <v>M Hämäläinen</v>
      </c>
      <c r="D473" s="313" t="str">
        <f>IF(G457&gt;"",G457,"")</f>
        <v>K Merimaa</v>
      </c>
      <c r="E473" s="329"/>
      <c r="F473" s="315"/>
      <c r="G473" s="314"/>
      <c r="H473" s="315"/>
      <c r="I473" s="314"/>
      <c r="J473" s="314"/>
      <c r="K473" s="316">
        <f t="shared" si="60"/>
      </c>
      <c r="L473" s="317">
        <f t="shared" si="61"/>
      </c>
      <c r="M473" s="318">
        <f t="shared" si="62"/>
      </c>
      <c r="N473" s="319">
        <f t="shared" si="63"/>
      </c>
    </row>
    <row r="474" spans="2:14" ht="16.5" thickBot="1">
      <c r="B474" s="282"/>
      <c r="C474" s="282"/>
      <c r="D474" s="282"/>
      <c r="E474" s="282"/>
      <c r="F474" s="282"/>
      <c r="G474" s="282"/>
      <c r="H474" s="282"/>
      <c r="I474" s="331" t="s">
        <v>222</v>
      </c>
      <c r="J474" s="332"/>
      <c r="K474" s="333">
        <f>IF(ISBLANK(C456),"",SUM(K464:K473))</f>
        <v>19</v>
      </c>
      <c r="L474" s="334">
        <f>IF(ISBLANK(G456),"",SUM(L464:L473))</f>
        <v>11</v>
      </c>
      <c r="M474" s="335">
        <f>IF(ISBLANK(F464),"",SUM(M464:M473))</f>
        <v>5</v>
      </c>
      <c r="N474" s="336">
        <f>IF(ISBLANK(F464),"",SUM(N464:N473))</f>
        <v>3</v>
      </c>
    </row>
    <row r="475" spans="2:14" ht="15">
      <c r="B475" s="337" t="s">
        <v>223</v>
      </c>
      <c r="C475" s="282"/>
      <c r="D475" s="282"/>
      <c r="E475" s="282"/>
      <c r="F475" s="282"/>
      <c r="G475" s="282"/>
      <c r="H475" s="282"/>
      <c r="I475" s="282"/>
      <c r="J475" s="282"/>
      <c r="K475" s="282"/>
      <c r="L475" s="282"/>
      <c r="M475" s="282"/>
      <c r="N475" s="282"/>
    </row>
    <row r="476" spans="2:14" ht="15">
      <c r="B476" s="338" t="s">
        <v>224</v>
      </c>
      <c r="C476" s="338"/>
      <c r="D476" s="338" t="s">
        <v>225</v>
      </c>
      <c r="E476" s="339"/>
      <c r="F476" s="338"/>
      <c r="G476" s="338" t="s">
        <v>226</v>
      </c>
      <c r="H476" s="339"/>
      <c r="I476" s="338"/>
      <c r="J476" s="340" t="s">
        <v>227</v>
      </c>
      <c r="K476" s="280"/>
      <c r="L476" s="282"/>
      <c r="M476" s="282"/>
      <c r="N476" s="282"/>
    </row>
    <row r="477" spans="2:14" ht="18.75" thickBot="1">
      <c r="B477" s="282"/>
      <c r="C477" s="282"/>
      <c r="D477" s="282"/>
      <c r="E477" s="282"/>
      <c r="F477" s="282"/>
      <c r="G477" s="282"/>
      <c r="H477" s="282"/>
      <c r="I477" s="282"/>
      <c r="J477" s="441" t="s">
        <v>20</v>
      </c>
      <c r="K477" s="442"/>
      <c r="L477" s="442"/>
      <c r="M477" s="442"/>
      <c r="N477" s="443"/>
    </row>
    <row r="478" spans="2:14" ht="18">
      <c r="B478" s="342"/>
      <c r="C478" s="342"/>
      <c r="D478" s="342"/>
      <c r="E478" s="342"/>
      <c r="F478" s="342"/>
      <c r="G478" s="342"/>
      <c r="H478" s="342"/>
      <c r="I478" s="342"/>
      <c r="J478" s="343"/>
      <c r="K478" s="343"/>
      <c r="L478" s="343"/>
      <c r="M478" s="343"/>
      <c r="N478" s="343"/>
    </row>
  </sheetData>
  <sheetProtection/>
  <mergeCells count="256">
    <mergeCell ref="C461:D461"/>
    <mergeCell ref="G461:N461"/>
    <mergeCell ref="K463:L463"/>
    <mergeCell ref="J477:N477"/>
    <mergeCell ref="C458:D458"/>
    <mergeCell ref="G458:N458"/>
    <mergeCell ref="C460:D460"/>
    <mergeCell ref="G460:N460"/>
    <mergeCell ref="C456:D456"/>
    <mergeCell ref="G456:N456"/>
    <mergeCell ref="C457:D457"/>
    <mergeCell ref="G457:N457"/>
    <mergeCell ref="I452:N452"/>
    <mergeCell ref="I453:N453"/>
    <mergeCell ref="C455:D455"/>
    <mergeCell ref="G455:N455"/>
    <mergeCell ref="C431:D431"/>
    <mergeCell ref="G431:N431"/>
    <mergeCell ref="K433:L433"/>
    <mergeCell ref="J447:N447"/>
    <mergeCell ref="C428:D428"/>
    <mergeCell ref="G428:N428"/>
    <mergeCell ref="C430:D430"/>
    <mergeCell ref="G430:N430"/>
    <mergeCell ref="C426:D426"/>
    <mergeCell ref="G426:N426"/>
    <mergeCell ref="C427:D427"/>
    <mergeCell ref="G427:N427"/>
    <mergeCell ref="I422:N422"/>
    <mergeCell ref="I423:N423"/>
    <mergeCell ref="C425:D425"/>
    <mergeCell ref="G425:N425"/>
    <mergeCell ref="C401:D401"/>
    <mergeCell ref="G401:N401"/>
    <mergeCell ref="K403:L403"/>
    <mergeCell ref="J417:N417"/>
    <mergeCell ref="C398:D398"/>
    <mergeCell ref="G398:N398"/>
    <mergeCell ref="C400:D400"/>
    <mergeCell ref="G400:N400"/>
    <mergeCell ref="C396:D396"/>
    <mergeCell ref="G396:N396"/>
    <mergeCell ref="C397:D397"/>
    <mergeCell ref="G397:N397"/>
    <mergeCell ref="I392:N392"/>
    <mergeCell ref="I393:N393"/>
    <mergeCell ref="C395:D395"/>
    <mergeCell ref="G395:N395"/>
    <mergeCell ref="C371:D371"/>
    <mergeCell ref="G371:N371"/>
    <mergeCell ref="K373:L373"/>
    <mergeCell ref="J387:N387"/>
    <mergeCell ref="C368:D368"/>
    <mergeCell ref="G368:N368"/>
    <mergeCell ref="C370:D370"/>
    <mergeCell ref="G370:N370"/>
    <mergeCell ref="C366:D366"/>
    <mergeCell ref="G366:N366"/>
    <mergeCell ref="C367:D367"/>
    <mergeCell ref="G367:N367"/>
    <mergeCell ref="I362:N362"/>
    <mergeCell ref="I363:N363"/>
    <mergeCell ref="C365:D365"/>
    <mergeCell ref="G365:N365"/>
    <mergeCell ref="C341:D341"/>
    <mergeCell ref="G341:N341"/>
    <mergeCell ref="K343:L343"/>
    <mergeCell ref="J357:N357"/>
    <mergeCell ref="C338:D338"/>
    <mergeCell ref="G338:N338"/>
    <mergeCell ref="C340:D340"/>
    <mergeCell ref="G340:N340"/>
    <mergeCell ref="C336:D336"/>
    <mergeCell ref="G336:N336"/>
    <mergeCell ref="C337:D337"/>
    <mergeCell ref="G337:N337"/>
    <mergeCell ref="I332:N332"/>
    <mergeCell ref="I333:N333"/>
    <mergeCell ref="C335:D335"/>
    <mergeCell ref="G335:N335"/>
    <mergeCell ref="C311:D311"/>
    <mergeCell ref="G311:N311"/>
    <mergeCell ref="K313:L313"/>
    <mergeCell ref="J327:N327"/>
    <mergeCell ref="C308:D308"/>
    <mergeCell ref="G308:N308"/>
    <mergeCell ref="C310:D310"/>
    <mergeCell ref="G310:N310"/>
    <mergeCell ref="C306:D306"/>
    <mergeCell ref="G306:N306"/>
    <mergeCell ref="C307:D307"/>
    <mergeCell ref="G307:N307"/>
    <mergeCell ref="I302:N302"/>
    <mergeCell ref="I303:N303"/>
    <mergeCell ref="C305:D305"/>
    <mergeCell ref="G305:N305"/>
    <mergeCell ref="C281:D281"/>
    <mergeCell ref="G281:N281"/>
    <mergeCell ref="K283:L283"/>
    <mergeCell ref="J297:N297"/>
    <mergeCell ref="C278:D278"/>
    <mergeCell ref="G278:N278"/>
    <mergeCell ref="C280:D280"/>
    <mergeCell ref="G280:N280"/>
    <mergeCell ref="C276:D276"/>
    <mergeCell ref="G276:N276"/>
    <mergeCell ref="C277:D277"/>
    <mergeCell ref="G277:N277"/>
    <mergeCell ref="I272:N272"/>
    <mergeCell ref="I273:N273"/>
    <mergeCell ref="C275:D275"/>
    <mergeCell ref="G275:N275"/>
    <mergeCell ref="C251:D251"/>
    <mergeCell ref="G251:N251"/>
    <mergeCell ref="K253:L253"/>
    <mergeCell ref="J267:N267"/>
    <mergeCell ref="C248:D248"/>
    <mergeCell ref="G248:N248"/>
    <mergeCell ref="C250:D250"/>
    <mergeCell ref="G250:N250"/>
    <mergeCell ref="C246:D246"/>
    <mergeCell ref="G246:N246"/>
    <mergeCell ref="C247:D247"/>
    <mergeCell ref="G247:N247"/>
    <mergeCell ref="I242:N242"/>
    <mergeCell ref="I243:N243"/>
    <mergeCell ref="C245:D245"/>
    <mergeCell ref="G245:N245"/>
    <mergeCell ref="C221:D221"/>
    <mergeCell ref="G221:N221"/>
    <mergeCell ref="K223:L223"/>
    <mergeCell ref="J237:N237"/>
    <mergeCell ref="C218:D218"/>
    <mergeCell ref="G218:N218"/>
    <mergeCell ref="C220:D220"/>
    <mergeCell ref="G220:N220"/>
    <mergeCell ref="C216:D216"/>
    <mergeCell ref="G216:N216"/>
    <mergeCell ref="C217:D217"/>
    <mergeCell ref="G217:N217"/>
    <mergeCell ref="I212:N212"/>
    <mergeCell ref="I213:N213"/>
    <mergeCell ref="C215:D215"/>
    <mergeCell ref="G215:N215"/>
    <mergeCell ref="C191:D191"/>
    <mergeCell ref="G191:N191"/>
    <mergeCell ref="K193:L193"/>
    <mergeCell ref="J207:N207"/>
    <mergeCell ref="C188:D188"/>
    <mergeCell ref="G188:N188"/>
    <mergeCell ref="C190:D190"/>
    <mergeCell ref="G190:N190"/>
    <mergeCell ref="C186:D186"/>
    <mergeCell ref="G186:N186"/>
    <mergeCell ref="C187:D187"/>
    <mergeCell ref="G187:N187"/>
    <mergeCell ref="I182:N182"/>
    <mergeCell ref="I183:N183"/>
    <mergeCell ref="C185:D185"/>
    <mergeCell ref="G185:N185"/>
    <mergeCell ref="C161:D161"/>
    <mergeCell ref="G161:N161"/>
    <mergeCell ref="K163:L163"/>
    <mergeCell ref="J177:N177"/>
    <mergeCell ref="C158:D158"/>
    <mergeCell ref="G158:N158"/>
    <mergeCell ref="C160:D160"/>
    <mergeCell ref="G160:N160"/>
    <mergeCell ref="C156:D156"/>
    <mergeCell ref="G156:N156"/>
    <mergeCell ref="C157:D157"/>
    <mergeCell ref="G157:N157"/>
    <mergeCell ref="I152:N152"/>
    <mergeCell ref="I153:N153"/>
    <mergeCell ref="C155:D155"/>
    <mergeCell ref="G155:N155"/>
    <mergeCell ref="C131:D131"/>
    <mergeCell ref="G131:N131"/>
    <mergeCell ref="K133:L133"/>
    <mergeCell ref="J147:N147"/>
    <mergeCell ref="C128:D128"/>
    <mergeCell ref="G128:N128"/>
    <mergeCell ref="C130:D130"/>
    <mergeCell ref="G130:N130"/>
    <mergeCell ref="C126:D126"/>
    <mergeCell ref="G126:N126"/>
    <mergeCell ref="C127:D127"/>
    <mergeCell ref="G127:N127"/>
    <mergeCell ref="I122:N122"/>
    <mergeCell ref="I123:N123"/>
    <mergeCell ref="C125:D125"/>
    <mergeCell ref="G125:N125"/>
    <mergeCell ref="C101:D101"/>
    <mergeCell ref="G101:N101"/>
    <mergeCell ref="K103:L103"/>
    <mergeCell ref="J117:N117"/>
    <mergeCell ref="C98:D98"/>
    <mergeCell ref="G98:N98"/>
    <mergeCell ref="C100:D100"/>
    <mergeCell ref="G100:N100"/>
    <mergeCell ref="C96:D96"/>
    <mergeCell ref="G96:N96"/>
    <mergeCell ref="C97:D97"/>
    <mergeCell ref="G97:N97"/>
    <mergeCell ref="I92:N92"/>
    <mergeCell ref="I93:N93"/>
    <mergeCell ref="C95:D95"/>
    <mergeCell ref="G95:N95"/>
    <mergeCell ref="C71:D71"/>
    <mergeCell ref="G71:N71"/>
    <mergeCell ref="K73:L73"/>
    <mergeCell ref="J87:N87"/>
    <mergeCell ref="C68:D68"/>
    <mergeCell ref="G68:N68"/>
    <mergeCell ref="C70:D70"/>
    <mergeCell ref="G70:N70"/>
    <mergeCell ref="C66:D66"/>
    <mergeCell ref="G66:N66"/>
    <mergeCell ref="C67:D67"/>
    <mergeCell ref="G67:N67"/>
    <mergeCell ref="I62:N62"/>
    <mergeCell ref="I63:N63"/>
    <mergeCell ref="C65:D65"/>
    <mergeCell ref="G65:N65"/>
    <mergeCell ref="C41:D41"/>
    <mergeCell ref="G41:N41"/>
    <mergeCell ref="K43:L43"/>
    <mergeCell ref="J57:N57"/>
    <mergeCell ref="C38:D38"/>
    <mergeCell ref="G38:N38"/>
    <mergeCell ref="C40:D40"/>
    <mergeCell ref="G40:N40"/>
    <mergeCell ref="C36:D36"/>
    <mergeCell ref="G36:N36"/>
    <mergeCell ref="C37:D37"/>
    <mergeCell ref="G37:N37"/>
    <mergeCell ref="I32:N32"/>
    <mergeCell ref="I33:N33"/>
    <mergeCell ref="C35:D35"/>
    <mergeCell ref="G35:N35"/>
    <mergeCell ref="C10:D10"/>
    <mergeCell ref="K13:L13"/>
    <mergeCell ref="G6:N6"/>
    <mergeCell ref="I2:N2"/>
    <mergeCell ref="I3:N3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72" right="0.37" top="0.45" bottom="0.38" header="0.34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Tennilä</cp:lastModifiedBy>
  <cp:lastPrinted>2008-11-03T21:55:55Z</cp:lastPrinted>
  <dcterms:created xsi:type="dcterms:W3CDTF">2005-05-06T10:41:36Z</dcterms:created>
  <dcterms:modified xsi:type="dcterms:W3CDTF">2008-11-11T22:00:59Z</dcterms:modified>
  <cp:category/>
  <cp:version/>
  <cp:contentType/>
  <cp:contentStatus/>
</cp:coreProperties>
</file>